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3335" windowHeight="12015"/>
  </bookViews>
  <sheets>
    <sheet name="Rebríček samospráv" sheetId="1" r:id="rId1"/>
    <sheet name="Rebríček VÚC" sheetId="2" r:id="rId2"/>
    <sheet name="Strany" sheetId="4" r:id="rId3"/>
    <sheet name="Skore a poradie 2. vs 3. kolo" sheetId="5" r:id="rId4"/>
    <sheet name="Indikátory 2. vs 3. kolo " sheetId="6" r:id="rId5"/>
    <sheet name="Metodológia" sheetId="3" r:id="rId6"/>
  </sheets>
  <calcPr calcId="124519"/>
</workbook>
</file>

<file path=xl/calcChain.xml><?xml version="1.0" encoding="utf-8"?>
<calcChain xmlns="http://schemas.openxmlformats.org/spreadsheetml/2006/main">
  <c r="S102" i="1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4"/>
  <c r="S5"/>
  <c r="S3"/>
  <c r="S10" i="2"/>
  <c r="S9"/>
  <c r="S8"/>
  <c r="S7"/>
  <c r="S6"/>
  <c r="S5"/>
  <c r="S4"/>
  <c r="S11" s="1"/>
  <c r="S3"/>
  <c r="R10"/>
  <c r="R9"/>
  <c r="R8"/>
  <c r="R7"/>
  <c r="R6"/>
  <c r="R5"/>
  <c r="R4"/>
  <c r="R3"/>
  <c r="M10"/>
  <c r="M9"/>
  <c r="M8"/>
  <c r="M7"/>
  <c r="M6"/>
  <c r="M5"/>
  <c r="M4"/>
  <c r="M3"/>
  <c r="G10"/>
  <c r="G9"/>
  <c r="G8"/>
  <c r="G7"/>
  <c r="G6"/>
  <c r="G5"/>
  <c r="G4"/>
  <c r="G3"/>
  <c r="D10"/>
  <c r="D9"/>
  <c r="D8"/>
  <c r="D7"/>
  <c r="D6"/>
  <c r="D5"/>
  <c r="D4"/>
  <c r="D3"/>
  <c r="N102" i="1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4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4"/>
  <c r="N5"/>
  <c r="N3"/>
  <c r="H102"/>
  <c r="H101"/>
  <c r="H100"/>
  <c r="T100" s="1"/>
  <c r="H99"/>
  <c r="T99" s="1"/>
  <c r="H98"/>
  <c r="T98" s="1"/>
  <c r="H97"/>
  <c r="H96"/>
  <c r="T96" s="1"/>
  <c r="H95"/>
  <c r="T95" s="1"/>
  <c r="H94"/>
  <c r="T94" s="1"/>
  <c r="H93"/>
  <c r="H92"/>
  <c r="T92" s="1"/>
  <c r="H91"/>
  <c r="T91" s="1"/>
  <c r="H90"/>
  <c r="T90" s="1"/>
  <c r="H89"/>
  <c r="H88"/>
  <c r="T88" s="1"/>
  <c r="H87"/>
  <c r="T87" s="1"/>
  <c r="H86"/>
  <c r="T86" s="1"/>
  <c r="H85"/>
  <c r="H84"/>
  <c r="T84" s="1"/>
  <c r="H83"/>
  <c r="T83" s="1"/>
  <c r="H82"/>
  <c r="T82" s="1"/>
  <c r="H81"/>
  <c r="H80"/>
  <c r="T80" s="1"/>
  <c r="H79"/>
  <c r="T79" s="1"/>
  <c r="H78"/>
  <c r="T78" s="1"/>
  <c r="H77"/>
  <c r="H76"/>
  <c r="T76" s="1"/>
  <c r="H75"/>
  <c r="T75" s="1"/>
  <c r="H74"/>
  <c r="T74" s="1"/>
  <c r="H73"/>
  <c r="H72"/>
  <c r="T72" s="1"/>
  <c r="H71"/>
  <c r="T71" s="1"/>
  <c r="H70"/>
  <c r="T70" s="1"/>
  <c r="H69"/>
  <c r="H68"/>
  <c r="T68" s="1"/>
  <c r="H67"/>
  <c r="T67" s="1"/>
  <c r="H66"/>
  <c r="T66" s="1"/>
  <c r="H65"/>
  <c r="H64"/>
  <c r="T64" s="1"/>
  <c r="H63"/>
  <c r="T63" s="1"/>
  <c r="H62"/>
  <c r="T62" s="1"/>
  <c r="H61"/>
  <c r="H60"/>
  <c r="T60" s="1"/>
  <c r="H59"/>
  <c r="T59" s="1"/>
  <c r="H58"/>
  <c r="T58" s="1"/>
  <c r="H57"/>
  <c r="H56"/>
  <c r="T56" s="1"/>
  <c r="H55"/>
  <c r="T55" s="1"/>
  <c r="H54"/>
  <c r="T54" s="1"/>
  <c r="H53"/>
  <c r="H52"/>
  <c r="T52" s="1"/>
  <c r="H51"/>
  <c r="T51" s="1"/>
  <c r="H50"/>
  <c r="T50" s="1"/>
  <c r="H49"/>
  <c r="H48"/>
  <c r="T48" s="1"/>
  <c r="H47"/>
  <c r="T47" s="1"/>
  <c r="H46"/>
  <c r="T46" s="1"/>
  <c r="H45"/>
  <c r="H44"/>
  <c r="T44" s="1"/>
  <c r="H43"/>
  <c r="T43" s="1"/>
  <c r="H42"/>
  <c r="T42" s="1"/>
  <c r="H41"/>
  <c r="H40"/>
  <c r="T40" s="1"/>
  <c r="H39"/>
  <c r="T39" s="1"/>
  <c r="H38"/>
  <c r="T38" s="1"/>
  <c r="H37"/>
  <c r="H36"/>
  <c r="T36" s="1"/>
  <c r="H35"/>
  <c r="T35" s="1"/>
  <c r="H34"/>
  <c r="T34" s="1"/>
  <c r="H33"/>
  <c r="H32"/>
  <c r="T32" s="1"/>
  <c r="H31"/>
  <c r="T31" s="1"/>
  <c r="H30"/>
  <c r="T30" s="1"/>
  <c r="H29"/>
  <c r="H28"/>
  <c r="T28" s="1"/>
  <c r="H27"/>
  <c r="T27" s="1"/>
  <c r="H26"/>
  <c r="T26" s="1"/>
  <c r="H25"/>
  <c r="H24"/>
  <c r="T24" s="1"/>
  <c r="H23"/>
  <c r="T23" s="1"/>
  <c r="H22"/>
  <c r="T22" s="1"/>
  <c r="H21"/>
  <c r="H20"/>
  <c r="T20" s="1"/>
  <c r="H19"/>
  <c r="T19" s="1"/>
  <c r="H18"/>
  <c r="T18" s="1"/>
  <c r="H17"/>
  <c r="H16"/>
  <c r="T16" s="1"/>
  <c r="H15"/>
  <c r="T15" s="1"/>
  <c r="H14"/>
  <c r="T14" s="1"/>
  <c r="H13"/>
  <c r="H12"/>
  <c r="T12" s="1"/>
  <c r="H11"/>
  <c r="T11" s="1"/>
  <c r="H10"/>
  <c r="T10" s="1"/>
  <c r="H9"/>
  <c r="H8"/>
  <c r="T8" s="1"/>
  <c r="H7"/>
  <c r="T7" s="1"/>
  <c r="H6"/>
  <c r="T6" s="1"/>
  <c r="H4"/>
  <c r="H5"/>
  <c r="T5" s="1"/>
  <c r="H3"/>
  <c r="T3" s="1"/>
  <c r="E102"/>
  <c r="T102" s="1"/>
  <c r="E101"/>
  <c r="T101" s="1"/>
  <c r="E100"/>
  <c r="E99"/>
  <c r="E98"/>
  <c r="E97"/>
  <c r="T97" s="1"/>
  <c r="E96"/>
  <c r="E95"/>
  <c r="E94"/>
  <c r="E93"/>
  <c r="T93" s="1"/>
  <c r="E92"/>
  <c r="E91"/>
  <c r="E90"/>
  <c r="E89"/>
  <c r="T89" s="1"/>
  <c r="E88"/>
  <c r="E87"/>
  <c r="E86"/>
  <c r="E85"/>
  <c r="T85" s="1"/>
  <c r="E84"/>
  <c r="E83"/>
  <c r="E82"/>
  <c r="E81"/>
  <c r="T81" s="1"/>
  <c r="E80"/>
  <c r="E79"/>
  <c r="E78"/>
  <c r="E77"/>
  <c r="T77" s="1"/>
  <c r="E76"/>
  <c r="E75"/>
  <c r="E74"/>
  <c r="E73"/>
  <c r="T73" s="1"/>
  <c r="E72"/>
  <c r="E71"/>
  <c r="E70"/>
  <c r="E69"/>
  <c r="T69" s="1"/>
  <c r="E68"/>
  <c r="E67"/>
  <c r="E66"/>
  <c r="E65"/>
  <c r="T65" s="1"/>
  <c r="E64"/>
  <c r="E63"/>
  <c r="E62"/>
  <c r="E61"/>
  <c r="T61" s="1"/>
  <c r="E60"/>
  <c r="E59"/>
  <c r="E58"/>
  <c r="E57"/>
  <c r="T57" s="1"/>
  <c r="E56"/>
  <c r="E55"/>
  <c r="E54"/>
  <c r="E53"/>
  <c r="T53" s="1"/>
  <c r="E52"/>
  <c r="E51"/>
  <c r="E50"/>
  <c r="E49"/>
  <c r="T49" s="1"/>
  <c r="E48"/>
  <c r="E47"/>
  <c r="E46"/>
  <c r="E45"/>
  <c r="T45" s="1"/>
  <c r="E44"/>
  <c r="E43"/>
  <c r="E42"/>
  <c r="E41"/>
  <c r="T41" s="1"/>
  <c r="E40"/>
  <c r="E39"/>
  <c r="E38"/>
  <c r="E37"/>
  <c r="T37" s="1"/>
  <c r="E36"/>
  <c r="E35"/>
  <c r="E34"/>
  <c r="E33"/>
  <c r="T33" s="1"/>
  <c r="E32"/>
  <c r="E31"/>
  <c r="E30"/>
  <c r="E29"/>
  <c r="T29" s="1"/>
  <c r="E28"/>
  <c r="E27"/>
  <c r="E26"/>
  <c r="E25"/>
  <c r="T25" s="1"/>
  <c r="E24"/>
  <c r="E23"/>
  <c r="E22"/>
  <c r="E21"/>
  <c r="T21" s="1"/>
  <c r="E20"/>
  <c r="E19"/>
  <c r="E18"/>
  <c r="E17"/>
  <c r="T17" s="1"/>
  <c r="E16"/>
  <c r="E15"/>
  <c r="E14"/>
  <c r="E13"/>
  <c r="T13" s="1"/>
  <c r="E12"/>
  <c r="E11"/>
  <c r="E10"/>
  <c r="E9"/>
  <c r="T9" s="1"/>
  <c r="E8"/>
  <c r="E7"/>
  <c r="E6"/>
  <c r="E4"/>
  <c r="T4" s="1"/>
  <c r="B100" s="1"/>
  <c r="E5"/>
  <c r="E3"/>
  <c r="G65" i="4"/>
  <c r="G62"/>
  <c r="G58"/>
  <c r="H65"/>
  <c r="H62"/>
  <c r="H58"/>
  <c r="U20"/>
  <c r="P73"/>
  <c r="P62"/>
  <c r="D65"/>
  <c r="B65"/>
  <c r="C65"/>
  <c r="D64"/>
  <c r="C64"/>
  <c r="D63"/>
  <c r="C63"/>
  <c r="D62"/>
  <c r="C62"/>
  <c r="D61"/>
  <c r="C61"/>
  <c r="D60"/>
  <c r="B60" s="1"/>
  <c r="C60"/>
  <c r="D59"/>
  <c r="B59" s="1"/>
  <c r="C59"/>
  <c r="B58"/>
  <c r="D58"/>
  <c r="C58"/>
  <c r="B17" i="1" l="1"/>
  <c r="B65"/>
  <c r="B81"/>
  <c r="B101"/>
  <c r="B33"/>
  <c r="B97"/>
  <c r="B9"/>
  <c r="B13"/>
  <c r="B21"/>
  <c r="B25"/>
  <c r="B29"/>
  <c r="B37"/>
  <c r="B41"/>
  <c r="B45"/>
  <c r="B53"/>
  <c r="B57"/>
  <c r="B61"/>
  <c r="B69"/>
  <c r="B73"/>
  <c r="B77"/>
  <c r="B85"/>
  <c r="B89"/>
  <c r="B93"/>
  <c r="B49"/>
  <c r="B99"/>
  <c r="B4"/>
  <c r="B5"/>
  <c r="B12"/>
  <c r="B20"/>
  <c r="B28"/>
  <c r="B36"/>
  <c r="B40"/>
  <c r="B48"/>
  <c r="B56"/>
  <c r="B64"/>
  <c r="B72"/>
  <c r="B80"/>
  <c r="B88"/>
  <c r="B96"/>
  <c r="T103"/>
  <c r="B3"/>
  <c r="B11"/>
  <c r="B19"/>
  <c r="B23"/>
  <c r="B31"/>
  <c r="B39"/>
  <c r="B47"/>
  <c r="B51"/>
  <c r="B59"/>
  <c r="B67"/>
  <c r="B75"/>
  <c r="B79"/>
  <c r="B87"/>
  <c r="B91"/>
  <c r="B95"/>
  <c r="B6"/>
  <c r="B10"/>
  <c r="B14"/>
  <c r="B18"/>
  <c r="B22"/>
  <c r="B26"/>
  <c r="B30"/>
  <c r="B34"/>
  <c r="B38"/>
  <c r="B42"/>
  <c r="B46"/>
  <c r="B50"/>
  <c r="B54"/>
  <c r="B58"/>
  <c r="B62"/>
  <c r="B66"/>
  <c r="B70"/>
  <c r="B74"/>
  <c r="B78"/>
  <c r="B82"/>
  <c r="B86"/>
  <c r="B90"/>
  <c r="B94"/>
  <c r="B98"/>
  <c r="B102"/>
  <c r="B8"/>
  <c r="B16"/>
  <c r="B24"/>
  <c r="B32"/>
  <c r="B44"/>
  <c r="B52"/>
  <c r="B60"/>
  <c r="B68"/>
  <c r="B76"/>
  <c r="B84"/>
  <c r="B92"/>
  <c r="B7"/>
  <c r="B15"/>
  <c r="B27"/>
  <c r="B35"/>
  <c r="B43"/>
  <c r="B55"/>
  <c r="B63"/>
  <c r="B71"/>
  <c r="B83"/>
  <c r="B64" i="4"/>
  <c r="B63"/>
  <c r="B62"/>
  <c r="B61"/>
</calcChain>
</file>

<file path=xl/sharedStrings.xml><?xml version="1.0" encoding="utf-8"?>
<sst xmlns="http://schemas.openxmlformats.org/spreadsheetml/2006/main" count="1183" uniqueCount="357">
  <si>
    <t>Samospráva</t>
  </si>
  <si>
    <t>Celkové poradie</t>
  </si>
  <si>
    <t>Plné zverejnenie</t>
  </si>
  <si>
    <t>Vlastnosti dokumentov (40)</t>
  </si>
  <si>
    <t>Metadáta(40)</t>
  </si>
  <si>
    <t>Zložitosť prístupu (10)</t>
  </si>
  <si>
    <t>Užívateľský komfort(10)</t>
  </si>
  <si>
    <t>Celkové skóre</t>
  </si>
  <si>
    <t>Súčasť priemerov?</t>
  </si>
  <si>
    <t>Dátum</t>
  </si>
  <si>
    <t>Link na stránku</t>
  </si>
  <si>
    <t>Počet obyvateľov</t>
  </si>
  <si>
    <t>Región</t>
  </si>
  <si>
    <t>Zverejnené?</t>
  </si>
  <si>
    <t>Úplne?</t>
  </si>
  <si>
    <t>Koeficient</t>
  </si>
  <si>
    <t>Čitateľné strojom</t>
  </si>
  <si>
    <t>Kopírovanie a vkladanie</t>
  </si>
  <si>
    <t>Subtotal</t>
  </si>
  <si>
    <t>Protistrana</t>
  </si>
  <si>
    <t>Predmet zmluvy</t>
  </si>
  <si>
    <t>Hodnota zmluvy</t>
  </si>
  <si>
    <t>Doba trvania</t>
  </si>
  <si>
    <t>Triediteľné</t>
  </si>
  <si>
    <t xml:space="preserve">Upozornenie na nové dáta </t>
  </si>
  <si>
    <t>Export dát</t>
  </si>
  <si>
    <t>Mená súborov</t>
  </si>
  <si>
    <t xml:space="preserve">Smižany </t>
  </si>
  <si>
    <t>http://zmluvy.egov.sk/egov/contracts/place:181</t>
  </si>
  <si>
    <t>Košický kraj</t>
  </si>
  <si>
    <t>Poprad</t>
  </si>
  <si>
    <t>http://www.poprad.sk/zmluvy.phtml?id3=51600</t>
  </si>
  <si>
    <t>Prešovský kraj</t>
  </si>
  <si>
    <t>Považská Bystrica</t>
  </si>
  <si>
    <t>http://www.povazska-bystrica.sk/?id_menu=59209&amp;limited_level=1&amp;stop_menu=2213</t>
  </si>
  <si>
    <t>Trenčiansky kraj</t>
  </si>
  <si>
    <t>Ružomberok</t>
  </si>
  <si>
    <t>http://egov.ruzomberok.sk/default.aspx?NavigationState=778:0:</t>
  </si>
  <si>
    <t>Žilinský kraj</t>
  </si>
  <si>
    <t>Hlohovec</t>
  </si>
  <si>
    <t>http://egov.hlohovec.corageo.sk/default.aspx</t>
  </si>
  <si>
    <t>Trnavský kraj</t>
  </si>
  <si>
    <t>Prešov</t>
  </si>
  <si>
    <t>http://egov.presov.sk/default.aspx?NavigationState=778:0:</t>
  </si>
  <si>
    <t>Bánovce nad Bebravou</t>
  </si>
  <si>
    <t>http://egov.banovce.sk/default.aspx</t>
  </si>
  <si>
    <t>Bratislava - Petržalka</t>
  </si>
  <si>
    <t>http://www.petrzalka.sk/zmluvy.phtml?id5=14547</t>
  </si>
  <si>
    <t>Bratislavský kraj</t>
  </si>
  <si>
    <t>Štúrovo</t>
  </si>
  <si>
    <t>http://www.sturovo.sk/?id_menu=59413&amp;limited_level=1&amp;stop_menu=59413</t>
  </si>
  <si>
    <t>Nitriansky kraj</t>
  </si>
  <si>
    <t>Bratislava - Staré Mesto</t>
  </si>
  <si>
    <t>http://www.staremesto.sk/sk/content/zmluvy-a-faktury-2/section:egovernment</t>
  </si>
  <si>
    <t xml:space="preserve">Martin </t>
  </si>
  <si>
    <t>http://egov.martin.sk/Default.aspx?NavigationState=781%3a0%3a</t>
  </si>
  <si>
    <t>Nové Mesto nad Váhom</t>
  </si>
  <si>
    <t>http://www.nove-mesto.sk/verejny-register-odberatelskych-vztahov/?s_document_number=&amp;s_title=&amp;s_partner=&amp;s_type=0</t>
  </si>
  <si>
    <t>Bytča</t>
  </si>
  <si>
    <t>http://www.bytca.sk/zmluvy/</t>
  </si>
  <si>
    <t>Handlová</t>
  </si>
  <si>
    <t>http://www.handlova.sk/zverejnovanie-zmluv-faktur-a-objednavok.phtml?id3=58856</t>
  </si>
  <si>
    <t>Topoľčany</t>
  </si>
  <si>
    <t>http://www.topolcany.sk/?id_menu=60488&amp;limited_level=1&amp;stop_menu=60488</t>
  </si>
  <si>
    <t>Rimavská Sobota</t>
  </si>
  <si>
    <t>http://egov.rimavskasobota.sk/default.aspx?NavigationState=778:0:</t>
  </si>
  <si>
    <t>Banskobystrický kraj</t>
  </si>
  <si>
    <t>Žiar nad Hronom</t>
  </si>
  <si>
    <t>http://egov.ziar.corageo.sk/Default.aspx?NavigationState=778:0:</t>
  </si>
  <si>
    <t>Levice</t>
  </si>
  <si>
    <t>http://egov.levice.sk/default.aspx?NavigationState=778:0:</t>
  </si>
  <si>
    <t>Partizánske</t>
  </si>
  <si>
    <t>http://www.partizanske.eu/doku/downloads.php?cat_id=1</t>
  </si>
  <si>
    <t>Pezinok</t>
  </si>
  <si>
    <t>http://egov.pezinok.sk/default.aspx?NavigationState=778:0:</t>
  </si>
  <si>
    <t>Spišská Nová Ves</t>
  </si>
  <si>
    <t>http://www.digitalnemesto.sk/sk/detail/povinne_zverejnovanie&amp;idCity=526355000</t>
  </si>
  <si>
    <t>Lučenec</t>
  </si>
  <si>
    <t>http://www.lucenec.sk/zmluvy.phtml?id3=59330</t>
  </si>
  <si>
    <t>Svidník</t>
  </si>
  <si>
    <t>http://www.digitalnemesto.sk/Svidnik</t>
  </si>
  <si>
    <t>Sečovce</t>
  </si>
  <si>
    <t>http://www.secovce.sk/povinne-zverejnovane-informacie.phtml?id_menu=70357&amp;limited_level=1&amp;stop_menu=73236</t>
  </si>
  <si>
    <t>Bratislava - Nové Mesto</t>
  </si>
  <si>
    <t>http://www.banm.sk/1538/zmluvy.php</t>
  </si>
  <si>
    <t>Rožňava</t>
  </si>
  <si>
    <t>http://egov.roznava.sk/default.aspx?NavigationState=778:0:</t>
  </si>
  <si>
    <t>Detva</t>
  </si>
  <si>
    <t>http://egov.detva.sk/default.aspx?NavigationState=778:0:</t>
  </si>
  <si>
    <t>Dolný Kubín</t>
  </si>
  <si>
    <t>http://egov.dolnykubin.sk/Default.aspx?NavigationState=778:0:</t>
  </si>
  <si>
    <t>Stará Turá</t>
  </si>
  <si>
    <t>http://www.staratura.sk/verejny-register-odberatelskych-vztahov/?s_document_number=&amp;s_title=&amp;s_partner=&amp;s_type=0&amp;documentsPage=3</t>
  </si>
  <si>
    <t>Košice - Sever</t>
  </si>
  <si>
    <t>http://www.kosicesever.sk/doklady?typ=contract&amp;dodavatel=&amp;items_per_page=25</t>
  </si>
  <si>
    <t>Kysucké Nové Mesto</t>
  </si>
  <si>
    <t>http://www.digitalnemesto.sk/KysuckeNoveMesto</t>
  </si>
  <si>
    <t>Krompachy</t>
  </si>
  <si>
    <t>http://www.digitalnemesto.sk/krompachy</t>
  </si>
  <si>
    <t>Vráble</t>
  </si>
  <si>
    <t>http://egov.vrable.sk/default.aspx?NavigationState=778:0:</t>
  </si>
  <si>
    <t>Trenčín</t>
  </si>
  <si>
    <t>http://egov.trencin.sk/Default.aspx?NavigationState=778%3a1%3a</t>
  </si>
  <si>
    <t xml:space="preserve">Liptovský Mikuláš </t>
  </si>
  <si>
    <t>http://www.mikulas.sk/sk/_zlozka.php?zlozka=2361</t>
  </si>
  <si>
    <t>Vranov nad Topľou</t>
  </si>
  <si>
    <t>http://www.vranov.sk/index.php?lng=sk&amp;page=rzof&amp;PHPSESSID=6163a517caf29115b79a11b745653da5</t>
  </si>
  <si>
    <t>Senica</t>
  </si>
  <si>
    <t>http://egov.senica.corageo.sk/Default.aspx?NavigationState=778:0:</t>
  </si>
  <si>
    <t>Bratislava - Podunajské Biskupice</t>
  </si>
  <si>
    <t>http://www.biskupice.sk/menunews.inc.php?edge_cleanpage=true&amp;subject=Zmluvy</t>
  </si>
  <si>
    <t>Sereď</t>
  </si>
  <si>
    <t>http://transparentne.sered.sk/zmluvy,vyhladavanie</t>
  </si>
  <si>
    <t>Levoča</t>
  </si>
  <si>
    <t>http://www.digitalnemesto.sk/sk/detail/povinne_zverejnovanie&amp;idCity=502031000</t>
  </si>
  <si>
    <t>Košice</t>
  </si>
  <si>
    <t>http://e-samosprava.kosice.sk/Zverejnenie/Dokumenty.aspx</t>
  </si>
  <si>
    <t>Piešťany</t>
  </si>
  <si>
    <t>http://www.digitalnemesto.sk/piestany</t>
  </si>
  <si>
    <t>Bratislava - Ružinov</t>
  </si>
  <si>
    <t>http://www.ruzinov.sk/index.php?option=com_content&amp;task=view&amp;id=1380&amp;Itemid=261</t>
  </si>
  <si>
    <t>Dubnica nad Váhom</t>
  </si>
  <si>
    <t>http://www.dubnica.sk/zmluvy</t>
  </si>
  <si>
    <t>Čadca</t>
  </si>
  <si>
    <t>http://egov.mestocadca.sk/Default.aspx?NavigationState=778:0:</t>
  </si>
  <si>
    <t>Myjava</t>
  </si>
  <si>
    <t>http://www.digitalnemesto.sk/Myjava</t>
  </si>
  <si>
    <t>Bratislava - Dúbravka</t>
  </si>
  <si>
    <t>http://www.dubravka.sk/sk/Miestny-urad/Zverejnovanie-zmluv-faktur-a-objednavok1/Dodavatelske-zmluvy/Zmluvy-o-dielo.alej</t>
  </si>
  <si>
    <t>Veľký Krtíš</t>
  </si>
  <si>
    <t>http://www.velky-krtis.sk/zmluvy-mesto.phtml?id3=58978</t>
  </si>
  <si>
    <t>Trnava</t>
  </si>
  <si>
    <t>http://egov.trnava.sk/default.aspx?NavigationState=778%3a1%3a</t>
  </si>
  <si>
    <t>Kolárovo</t>
  </si>
  <si>
    <t>http://www.kolarovo.sk/main2.php?lang=svk&amp;id=crz</t>
  </si>
  <si>
    <t>Zvolen</t>
  </si>
  <si>
    <t>http://egov.zvolen.sk/Default.aspx?NavigationState=778:0:</t>
  </si>
  <si>
    <t>Košice - Sídlisko KVP</t>
  </si>
  <si>
    <t>http://www.mckvp.sk/miestny-urad/uzavrete-zmluvy/</t>
  </si>
  <si>
    <t>Košice - Juh</t>
  </si>
  <si>
    <t>http://kosicejuh.zof.sk/zmluvy/</t>
  </si>
  <si>
    <t>Košice - Západ</t>
  </si>
  <si>
    <t>http://www.kosicezapad.sk/verejny-register-odberatelskych-vztahov/</t>
  </si>
  <si>
    <t>Stropkov</t>
  </si>
  <si>
    <t>http://www.stropkov.sk/verejny-register-odberatelskych-vztahov/?s_document_number=&amp;s_title=&amp;s_partner=&amp;s_type=0</t>
  </si>
  <si>
    <t>Holíč</t>
  </si>
  <si>
    <t>http://www.holic.sk/index.php/pristup-k-informaciam-hlavnemenu-276/zmluvyfaktury</t>
  </si>
  <si>
    <t>Michalovce</t>
  </si>
  <si>
    <t>http://www.michalovce.sk/transparency-contracts.html?</t>
  </si>
  <si>
    <t>Revúca</t>
  </si>
  <si>
    <t>http://www.revuca.sk/sk/index/zmluvy</t>
  </si>
  <si>
    <t>Snina</t>
  </si>
  <si>
    <t>http://www.snina.sk/zmluvy.phtml?id_menu=58648&amp;module_action__185188__paging=3#m_185188</t>
  </si>
  <si>
    <t>Sabinov</t>
  </si>
  <si>
    <t>http://www.sabinov.sk/index.php?option=com_zoo&amp;view=category&amp;Itemid=177</t>
  </si>
  <si>
    <t>Galanta</t>
  </si>
  <si>
    <t>http://www.digitalnemesto.sk/sk/detail/povinne_zverejnovanie&amp;idCity=503665000</t>
  </si>
  <si>
    <t>Košice - Nad jazerom</t>
  </si>
  <si>
    <t>http://www.jazerokosice.sk/_zmluvy_objednavky_faktury/zml/Zmluvy.htm</t>
  </si>
  <si>
    <t>Bratislava - Devínska Nová Ves</t>
  </si>
  <si>
    <t>http://www.devinskanovaves.sk/zverejnenie-zmluv-a-faktur/miestny-urad-dnv/zmluvy.html?page_id=2948&amp;page=3&amp;sort=publicity_date&amp;direction=desc</t>
  </si>
  <si>
    <t xml:space="preserve">Bratislava - Rača </t>
  </si>
  <si>
    <t>http://www.raca.sk/index.php?s=zmluvy</t>
  </si>
  <si>
    <t>Košice - Sídlisko Ťahanovce</t>
  </si>
  <si>
    <t>http://mutah.tahanovce.sk:8080/mutah/web/sk/index.jsp?id=50230</t>
  </si>
  <si>
    <t>Stará Ľubovňa</t>
  </si>
  <si>
    <t>http://www.staralubovna.sk/verejny-register-odberatelskych-vztahov/?s_document_number=&amp;s_title=&amp;s_partner=&amp;s_type=0</t>
  </si>
  <si>
    <t>Humenné</t>
  </si>
  <si>
    <t>http://egov.humenne.sk/default.aspx?NavigationState=2:0:</t>
  </si>
  <si>
    <t>Komárno</t>
  </si>
  <si>
    <t>http://www.komarno.sk/obstaravanie/</t>
  </si>
  <si>
    <t>Prievidza</t>
  </si>
  <si>
    <t>http://www.prievidza.sk/samosprava/zverejnovanie-dokumentov/</t>
  </si>
  <si>
    <t>Púchov</t>
  </si>
  <si>
    <t>http://www.puchov.sk/sk/stranka/zmluvy/stranka1</t>
  </si>
  <si>
    <t>Senec</t>
  </si>
  <si>
    <t>http://www.senec.sk/index.php?menu_id=1567</t>
  </si>
  <si>
    <t>Modra</t>
  </si>
  <si>
    <t>http://www.modra.sk/dokumenty.html?organization=1&amp;document_type=3&amp;supplier=&amp;date_from=&amp;date_to=</t>
  </si>
  <si>
    <t>Košice - Dargovských hrdinov</t>
  </si>
  <si>
    <t>http://www.kosice-dh.sk/index.php?id=275</t>
  </si>
  <si>
    <t>Stupava</t>
  </si>
  <si>
    <t>http://zmluvy.egov.sk/egov/contracts/place:135</t>
  </si>
  <si>
    <t>Veľký Meder</t>
  </si>
  <si>
    <t>http://www.rzof.sk/Zmluvy/Prehlady/velky_meder</t>
  </si>
  <si>
    <t>Skalica</t>
  </si>
  <si>
    <t>http://e.skalica.sk/Default.aspx?NavigationState=778:0:</t>
  </si>
  <si>
    <t>Bratislava - Vrakuňa</t>
  </si>
  <si>
    <t>http://www.vrakuna.sk/node/21</t>
  </si>
  <si>
    <t>Bratislava</t>
  </si>
  <si>
    <t>http://evidencia.bratislava.sk/vismo/zobraz_dok.asp?id_org=700026&amp;id_ktg=1001&amp;p1=52</t>
  </si>
  <si>
    <t>Bratislava - Karlova Ves</t>
  </si>
  <si>
    <t>http://www.karlovaves.sk/zverejnene-zmluvy-objednavky-faktury</t>
  </si>
  <si>
    <t>Šurany</t>
  </si>
  <si>
    <t>http://www.surany.sk/mestsky-urad/centralny-register-zmluv-faktur-objednavok/?p=1</t>
  </si>
  <si>
    <t>Banská Štiavnica</t>
  </si>
  <si>
    <t>http://www.banskastiavnica.sk/obcan/transparentne/zmluvy-2.html</t>
  </si>
  <si>
    <t>Brezno</t>
  </si>
  <si>
    <t>http://egov.brezno.sk/default.aspx?NavigationState=778:0:</t>
  </si>
  <si>
    <t>Nové Zámky</t>
  </si>
  <si>
    <t>http://www.digitalnemesto.sk/novezamky</t>
  </si>
  <si>
    <t>Nitra</t>
  </si>
  <si>
    <t>https://klient.msunitra.sk/Default.aspx?NavigationState=778%3a0%3a</t>
  </si>
  <si>
    <t>Šamorín</t>
  </si>
  <si>
    <t>http://www.samorin.sk/sl/185/zmluvy</t>
  </si>
  <si>
    <t>Fiľakovo</t>
  </si>
  <si>
    <t>http://www.filakovo.sk/documents/zverejnene/zmluvy_mesto_filakovo.html</t>
  </si>
  <si>
    <t>Moldava nad Bodvou</t>
  </si>
  <si>
    <t>http://www.moldava.sk/?id=30&amp;lng=sk</t>
  </si>
  <si>
    <t>Trebišov</t>
  </si>
  <si>
    <t>http://www.trebisov.sk/index.php?option=com_content&amp;task=view&amp;id=7096&amp;Itemid=239</t>
  </si>
  <si>
    <t>Malacky</t>
  </si>
  <si>
    <t>http://www.egov.malacky.sk/Default.aspx?NavigationState=778:0:</t>
  </si>
  <si>
    <t>Banská Bystrica</t>
  </si>
  <si>
    <t>http://i-point.sk/TIMHosting/Pages/Default.aspx?CityID=BB</t>
  </si>
  <si>
    <t>Košice - Staré Mesto</t>
  </si>
  <si>
    <t>http://www.kosice-city.sk/verejny-register-odberatelskych-vztahov/?s_document_number=&amp;s_title=&amp;s_partner=&amp;s_type=0</t>
  </si>
  <si>
    <t>Žilina</t>
  </si>
  <si>
    <t>http://egov.zilina.sk/Default.aspx?NavigationState=778:0:</t>
  </si>
  <si>
    <t>Veľké Kapušany</t>
  </si>
  <si>
    <t>http://www.vkapusany.sk/index.php/sk/msu-informuje/zmluvy-faktury-a-objednavky/zmluvy</t>
  </si>
  <si>
    <t>Šaľa</t>
  </si>
  <si>
    <t>http://sala.sk/esam.ico/default/contract</t>
  </si>
  <si>
    <t>Nová Dubnica</t>
  </si>
  <si>
    <t>http://www.novadubnica.eu/centralny-register/typ/zml</t>
  </si>
  <si>
    <t>Bardejov</t>
  </si>
  <si>
    <t>http://www.bardejov.sk/msu/uradna-tabula/zmluvy</t>
  </si>
  <si>
    <t>Dunajská Streda</t>
  </si>
  <si>
    <t>http://dunstreda.sk/zverejnovanie</t>
  </si>
  <si>
    <t>Kežmarok</t>
  </si>
  <si>
    <t>http://www.kezmarok.sk/obcan/povinne_zverejnovane_informacie.htm?tab=0&amp;pg=3</t>
  </si>
  <si>
    <t>Tvrdošín</t>
  </si>
  <si>
    <t>http://www.tvrdosin.sk/index.php?option=com_content&amp;view=article&amp;id=623:zmluvy-2012&amp;catid=51:zmluvy&amp;Itemid=263</t>
  </si>
  <si>
    <t>Zlaté Moravce</t>
  </si>
  <si>
    <t>http://www.zlatemoravce.eu/menu/rok-20126?page=1</t>
  </si>
  <si>
    <t>Popis použitej metodológie</t>
  </si>
  <si>
    <t>F.</t>
  </si>
  <si>
    <r>
      <t xml:space="preserve">vypočítané ako </t>
    </r>
    <r>
      <rPr>
        <b/>
        <sz val="9"/>
        <color indexed="8"/>
        <rFont val="Calibri"/>
        <family val="2"/>
      </rPr>
      <t>Plné zverejnenie*Metadáta + Vlastnosti dokumentov + Zložitosť prístupu + Užívateľský komfort</t>
    </r>
  </si>
  <si>
    <t>max=100</t>
  </si>
  <si>
    <t>min=0</t>
  </si>
  <si>
    <t>Čo bolo hodnotené</t>
  </si>
  <si>
    <t>Možné hodnoty</t>
  </si>
  <si>
    <t>A.</t>
  </si>
  <si>
    <t>Boli zmluvy plne zverejnené?</t>
  </si>
  <si>
    <t>max koeficient 1</t>
  </si>
  <si>
    <t>1.</t>
  </si>
  <si>
    <t>Sú na internete zverejnené plné texty zmlúv?</t>
  </si>
  <si>
    <t>0 = nie</t>
  </si>
  <si>
    <t>1 = áno</t>
  </si>
  <si>
    <t>2.</t>
  </si>
  <si>
    <t>Sú texty zmlúv úplné so všetkými dodatkami, prílohami etc.?</t>
  </si>
  <si>
    <t>0,5= čiastočne</t>
  </si>
  <si>
    <t>3.</t>
  </si>
  <si>
    <t>/koeficient - súčin A1*A2</t>
  </si>
  <si>
    <t>kombinácie predošlých</t>
  </si>
  <si>
    <t>B.</t>
  </si>
  <si>
    <t xml:space="preserve">Vlastnosti dokumentov </t>
  </si>
  <si>
    <r>
      <t xml:space="preserve">Sú zverejnené zmluvy čitateľné strojom a dá sa z nich kopírovať? Hodnotené </t>
    </r>
    <r>
      <rPr>
        <b/>
        <sz val="9"/>
        <color indexed="8"/>
        <rFont val="Calibri"/>
        <family val="2"/>
      </rPr>
      <t>len,</t>
    </r>
    <r>
      <rPr>
        <sz val="9"/>
        <color indexed="8"/>
        <rFont val="Calibri"/>
        <family val="2"/>
      </rPr>
      <t xml:space="preserve"> keď mala samospráva zverejnené texty zmlúv.</t>
    </r>
  </si>
  <si>
    <t>max 40 bodov (40%)</t>
  </si>
  <si>
    <t>Sú zmluvy čitateľné (texty nie obrázky)?</t>
  </si>
  <si>
    <t>0 = nedá</t>
  </si>
  <si>
    <t>15 = čiastočne</t>
  </si>
  <si>
    <t>30 = všade</t>
  </si>
  <si>
    <t>Dá sa zo zmlúv kopírovať?</t>
  </si>
  <si>
    <t>5 = čiastočne</t>
  </si>
  <si>
    <t>10 = všade</t>
  </si>
  <si>
    <t>/skóre v kategórii -Súčet B1+B2</t>
  </si>
  <si>
    <t>C.</t>
  </si>
  <si>
    <t>Sú prehľadne zverejnené základné údaje o uzavretých zmluvách?</t>
  </si>
  <si>
    <t>Sú zverejnené zmluvné protistrany?</t>
  </si>
  <si>
    <t>Sú zverejnené predmety zmlúv?</t>
  </si>
  <si>
    <t>Sú zverejnené hodnoty zmlúv?</t>
  </si>
  <si>
    <t>4.</t>
  </si>
  <si>
    <t>Sú zverejenené doby trvania?</t>
  </si>
  <si>
    <t>3 = čiastočne</t>
  </si>
  <si>
    <t>5 = všade</t>
  </si>
  <si>
    <t>5.</t>
  </si>
  <si>
    <t>Dajú sa zverejnené metadáta usporiadavať (podľa dátumu, hodnoty zmluvy, etc.)?</t>
  </si>
  <si>
    <t>6.</t>
  </si>
  <si>
    <t>/skóre v kategórii -Súčet C1+C2+C3+C4+C5+C6</t>
  </si>
  <si>
    <t>D.</t>
  </si>
  <si>
    <t>Dajú sa zmluvy na stránke nájsť jednoducho?</t>
  </si>
  <si>
    <t>max 10 bodov (10%)</t>
  </si>
  <si>
    <t>5 = viac ako 3 kliknutia alebo neprehľadná navigačná štruktúra alebo byrokratický jazyk</t>
  </si>
  <si>
    <t>10= 2 a menej kliknutia</t>
  </si>
  <si>
    <t>E.</t>
  </si>
  <si>
    <t>Je stránka užívateľský príjemná? Poskytuje štandardné webové služby?</t>
  </si>
  <si>
    <t>Môže byť užívateľ upozornený na nové dáta (RSS, email?)</t>
  </si>
  <si>
    <t>4 = áno</t>
  </si>
  <si>
    <t>Dajú sa dáta exportovať?</t>
  </si>
  <si>
    <t>3 = áno</t>
  </si>
  <si>
    <t>Zodpovedajú mená súborov ich obsahu?</t>
  </si>
  <si>
    <t>2 = čiastočne</t>
  </si>
  <si>
    <t>3 = úplne</t>
  </si>
  <si>
    <t>/skóre v kategórii -Súčet D1+D2+D3+D4</t>
  </si>
  <si>
    <t>Vstupuje samospráva do výpočtu priemerov?</t>
  </si>
  <si>
    <t>0 = nie, prípad, kde samospráva nemá zverjnené zmluvy z dôvodu, že žiadne neuzavrela</t>
  </si>
  <si>
    <t>1 = všetky ostatné prípady</t>
  </si>
  <si>
    <t>Dátum navštívenia stránky</t>
  </si>
  <si>
    <r>
      <t>Prieskum sa uskutočnil v dňoch od 6. augusta do 5. septembra 2012. Pracovníci TIS navštívili stránku samosprávy a ohodnotili ju na 6</t>
    </r>
    <r>
      <rPr>
        <b/>
        <sz val="9"/>
        <color indexed="8"/>
        <rFont val="Calibri"/>
        <family val="2"/>
      </rPr>
      <t xml:space="preserve"> náhodne vybraných zmluvách.</t>
    </r>
  </si>
  <si>
    <t>VÚC Bratislava</t>
  </si>
  <si>
    <t>http://www.region-bsk.sk/clanok/register-zmluv-a-faktur-bsk-912130.aspx?q=Y2hudW09MQ%3d%3d</t>
  </si>
  <si>
    <t>VÚC BB</t>
  </si>
  <si>
    <t>http://crz.vucbb.sk/</t>
  </si>
  <si>
    <t>VÚC Prešov</t>
  </si>
  <si>
    <t>http://www.po-kraj.sk/sk/samosprava/legislativa-organy/uradna-tabula/zmluvy-objednavky-faktury/ezmluvy/</t>
  </si>
  <si>
    <t>VÚC Trnava</t>
  </si>
  <si>
    <t>http://crz.trnava-vuc.sk/</t>
  </si>
  <si>
    <t>VÚC Košice</t>
  </si>
  <si>
    <t>http://www.vucke.sk/APIR/sk/Urad_KSK/Zmluvy_obj_fakt/Stranky/Zmluvy-Kosicky_samospravny_kraj.aspx</t>
  </si>
  <si>
    <t>VÚC Nitra</t>
  </si>
  <si>
    <t>http://info.unsk.sk/zmluvy/jos_zmluvylist.php</t>
  </si>
  <si>
    <t>VÚC Žilina</t>
  </si>
  <si>
    <t>http://www.regionzilina.sk/sk/zmluvy-objednavky-faktury/rok-2012-od-16-1-2012.html</t>
  </si>
  <si>
    <t>VÚC Trenčín</t>
  </si>
  <si>
    <t>http://www.tsk.sk/sk/trenciansky-samospravny-kraj/zverejnovanie-dokumentov/zmluvy.html?page_id=16267</t>
  </si>
  <si>
    <t>PRIEMER ZA VÚC:</t>
  </si>
  <si>
    <t>PRIEMER ZA VŠETKY SAMOSPRÁVY:</t>
  </si>
  <si>
    <t>SMER</t>
  </si>
  <si>
    <t>ĽS-HZDS</t>
  </si>
  <si>
    <t>SNS</t>
  </si>
  <si>
    <t>NEKA</t>
  </si>
  <si>
    <t>SMK</t>
  </si>
  <si>
    <t>HZD</t>
  </si>
  <si>
    <t>KSS</t>
  </si>
  <si>
    <t>ZRS</t>
  </si>
  <si>
    <t>ÚSVIT</t>
  </si>
  <si>
    <t>SDKÚ-DS</t>
  </si>
  <si>
    <t>SaS</t>
  </si>
  <si>
    <t>KDH</t>
  </si>
  <si>
    <t>MOST - HÍD</t>
  </si>
  <si>
    <t>OKS</t>
  </si>
  <si>
    <t>priemer:</t>
  </si>
  <si>
    <t>count:</t>
  </si>
  <si>
    <t>ND</t>
  </si>
  <si>
    <t>SZ</t>
  </si>
  <si>
    <t>SF</t>
  </si>
  <si>
    <t>Bratislava - Rača (aktualizované)</t>
  </si>
  <si>
    <t>DS</t>
  </si>
  <si>
    <t>KDS</t>
  </si>
  <si>
    <t>SDĽ</t>
  </si>
  <si>
    <t>S.O.S.</t>
  </si>
  <si>
    <t>SZS</t>
  </si>
  <si>
    <t>EDS</t>
  </si>
  <si>
    <t>koaličné mestá:</t>
  </si>
  <si>
    <t>celkový priemer:</t>
  </si>
  <si>
    <t>MOST-HÍD</t>
  </si>
  <si>
    <t>SMK-MKP</t>
  </si>
  <si>
    <t>nezávislí kandidáti:</t>
  </si>
  <si>
    <t>Celkové poradie 2.kolo</t>
  </si>
  <si>
    <t>Celkové poradie 3.kolo</t>
  </si>
  <si>
    <t>Rozdiel</t>
  </si>
  <si>
    <t>Celkové skóre 2. kolo</t>
  </si>
  <si>
    <t>Celkové skóre 3. kolo</t>
  </si>
  <si>
    <t>Bratislava - Rača</t>
  </si>
  <si>
    <t>nezávislí kandidáti</t>
  </si>
  <si>
    <t>starosta podporený:</t>
  </si>
</sst>
</file>

<file path=xl/styles.xml><?xml version="1.0" encoding="utf-8"?>
<styleSheet xmlns="http://schemas.openxmlformats.org/spreadsheetml/2006/main">
  <numFmts count="3">
    <numFmt numFmtId="164" formatCode="_-* #,##0.00\ _S_k_-;\-* #,##0.00\ _S_k_-;_-* &quot;-&quot;??\ _S_k_-;_-@_-"/>
    <numFmt numFmtId="165" formatCode="_-* #,##0\ _S_k_-;\-* #,##0\ _S_k_-;_-* &quot;-&quot;??\ _S_k_-;_-@_-"/>
    <numFmt numFmtId="166" formatCode="0.0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charset val="238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164" fontId="1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Fill="1" applyBorder="1"/>
    <xf numFmtId="0" fontId="0" fillId="0" borderId="0" xfId="0" applyFill="1"/>
    <xf numFmtId="0" fontId="9" fillId="2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165" fontId="1" fillId="0" borderId="0" xfId="1" applyNumberFormat="1" applyFont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6" fontId="9" fillId="2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horizontal="left" vertical="top" wrapText="1"/>
    </xf>
    <xf numFmtId="0" fontId="8" fillId="0" borderId="0" xfId="2" applyFill="1" applyAlignment="1" applyProtection="1"/>
    <xf numFmtId="0" fontId="3" fillId="0" borderId="0" xfId="3" applyFill="1"/>
    <xf numFmtId="22" fontId="3" fillId="0" borderId="0" xfId="3" applyNumberFormat="1" applyFill="1"/>
    <xf numFmtId="22" fontId="0" fillId="0" borderId="0" xfId="0" applyNumberFormat="1" applyFill="1" applyBorder="1"/>
    <xf numFmtId="165" fontId="1" fillId="0" borderId="0" xfId="1" applyNumberFormat="1" applyFont="1" applyFill="1"/>
    <xf numFmtId="22" fontId="0" fillId="0" borderId="0" xfId="0" applyNumberFormat="1" applyFill="1"/>
    <xf numFmtId="0" fontId="9" fillId="0" borderId="0" xfId="0" applyFont="1" applyFill="1"/>
    <xf numFmtId="0" fontId="14" fillId="0" borderId="0" xfId="0" applyFont="1" applyFill="1"/>
    <xf numFmtId="0" fontId="12" fillId="0" borderId="0" xfId="0" applyFont="1" applyAlignment="1"/>
    <xf numFmtId="0" fontId="13" fillId="0" borderId="0" xfId="0" applyFont="1" applyAlignment="1"/>
    <xf numFmtId="0" fontId="13" fillId="0" borderId="0" xfId="0" applyFont="1" applyAlignment="1">
      <alignment vertical="top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12" fillId="8" borderId="0" xfId="0" applyFont="1" applyFill="1" applyBorder="1" applyAlignment="1">
      <alignment vertical="top"/>
    </xf>
    <xf numFmtId="0" fontId="13" fillId="8" borderId="0" xfId="0" applyFont="1" applyFill="1" applyBorder="1" applyAlignment="1">
      <alignment vertical="top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 vertical="top" wrapText="1"/>
    </xf>
    <xf numFmtId="0" fontId="13" fillId="10" borderId="0" xfId="0" applyFont="1" applyFill="1" applyBorder="1" applyAlignment="1">
      <alignment vertical="top" wrapText="1"/>
    </xf>
    <xf numFmtId="0" fontId="12" fillId="10" borderId="0" xfId="0" applyFont="1" applyFill="1" applyBorder="1" applyAlignment="1">
      <alignment vertical="top" wrapText="1"/>
    </xf>
    <xf numFmtId="0" fontId="13" fillId="0" borderId="0" xfId="0" applyFont="1" applyFill="1" applyBorder="1" applyAlignment="1"/>
    <xf numFmtId="0" fontId="12" fillId="11" borderId="0" xfId="0" applyFont="1" applyFill="1" applyBorder="1" applyAlignment="1">
      <alignment vertical="top"/>
    </xf>
    <xf numFmtId="0" fontId="13" fillId="11" borderId="0" xfId="0" applyFont="1" applyFill="1" applyBorder="1" applyAlignment="1">
      <alignment vertical="top"/>
    </xf>
    <xf numFmtId="0" fontId="12" fillId="11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Alignment="1">
      <alignment vertical="top" wrapText="1"/>
    </xf>
    <xf numFmtId="0" fontId="12" fillId="4" borderId="0" xfId="0" applyFont="1" applyFill="1" applyBorder="1" applyAlignment="1">
      <alignment vertical="top"/>
    </xf>
    <xf numFmtId="0" fontId="13" fillId="4" borderId="0" xfId="0" applyFont="1" applyFill="1" applyBorder="1" applyAlignment="1">
      <alignment vertical="top"/>
    </xf>
    <xf numFmtId="0" fontId="12" fillId="4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vertical="top"/>
    </xf>
    <xf numFmtId="0" fontId="12" fillId="9" borderId="0" xfId="0" applyFont="1" applyFill="1" applyBorder="1" applyAlignment="1">
      <alignment vertical="top"/>
    </xf>
    <xf numFmtId="0" fontId="12" fillId="9" borderId="0" xfId="0" applyFont="1" applyFill="1" applyBorder="1" applyAlignment="1">
      <alignment vertical="top" wrapText="1"/>
    </xf>
    <xf numFmtId="0" fontId="12" fillId="3" borderId="0" xfId="0" applyFont="1" applyFill="1" applyBorder="1" applyAlignment="1">
      <alignment wrapText="1"/>
    </xf>
    <xf numFmtId="0" fontId="12" fillId="3" borderId="0" xfId="0" applyFont="1" applyFill="1" applyBorder="1" applyAlignment="1"/>
    <xf numFmtId="0" fontId="0" fillId="0" borderId="0" xfId="0" applyBorder="1" applyAlignment="1">
      <alignment vertical="center"/>
    </xf>
    <xf numFmtId="0" fontId="9" fillId="2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165" fontId="1" fillId="0" borderId="0" xfId="5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2" fillId="6" borderId="0" xfId="0" applyFont="1" applyFill="1"/>
    <xf numFmtId="0" fontId="0" fillId="0" borderId="0" xfId="0" applyFill="1" applyBorder="1" applyAlignment="1"/>
    <xf numFmtId="0" fontId="0" fillId="0" borderId="0" xfId="0" applyFill="1" applyBorder="1"/>
    <xf numFmtId="0" fontId="0" fillId="0" borderId="0" xfId="0" applyFill="1"/>
    <xf numFmtId="0" fontId="0" fillId="5" borderId="0" xfId="0" applyFill="1" applyBorder="1" applyAlignment="1">
      <alignment horizontal="center" vertical="center"/>
    </xf>
    <xf numFmtId="0" fontId="8" fillId="0" borderId="0" xfId="2" applyFill="1" applyAlignment="1" applyProtection="1"/>
    <xf numFmtId="0" fontId="0" fillId="0" borderId="0" xfId="0" applyFont="1"/>
    <xf numFmtId="0" fontId="0" fillId="0" borderId="0" xfId="0"/>
    <xf numFmtId="0" fontId="0" fillId="6" borderId="0" xfId="0" applyFill="1"/>
    <xf numFmtId="0" fontId="0" fillId="13" borderId="0" xfId="0" applyFill="1"/>
    <xf numFmtId="0" fontId="3" fillId="12" borderId="0" xfId="4" applyFill="1"/>
    <xf numFmtId="0" fontId="3" fillId="0" borderId="0" xfId="4"/>
    <xf numFmtId="0" fontId="3" fillId="0" borderId="0" xfId="4" applyFill="1"/>
    <xf numFmtId="0" fontId="3" fillId="12" borderId="0" xfId="4" applyFill="1" applyBorder="1"/>
    <xf numFmtId="0" fontId="3" fillId="14" borderId="0" xfId="4" applyFill="1"/>
    <xf numFmtId="0" fontId="3" fillId="6" borderId="0" xfId="4" applyFill="1"/>
    <xf numFmtId="0" fontId="3" fillId="7" borderId="0" xfId="4" applyFill="1"/>
    <xf numFmtId="0" fontId="3" fillId="15" borderId="0" xfId="4" applyFill="1"/>
    <xf numFmtId="0" fontId="3" fillId="16" borderId="0" xfId="4" applyFill="1"/>
    <xf numFmtId="0" fontId="6" fillId="11" borderId="0" xfId="4" applyFont="1" applyFill="1"/>
    <xf numFmtId="0" fontId="3" fillId="11" borderId="0" xfId="4" applyFill="1"/>
    <xf numFmtId="0" fontId="0" fillId="11" borderId="0" xfId="0" applyFill="1"/>
    <xf numFmtId="0" fontId="6" fillId="6" borderId="0" xfId="4" applyFont="1" applyFill="1"/>
    <xf numFmtId="0" fontId="6" fillId="17" borderId="0" xfId="4" applyFont="1" applyFill="1"/>
    <xf numFmtId="0" fontId="6" fillId="15" borderId="0" xfId="4" applyFont="1" applyFill="1"/>
    <xf numFmtId="0" fontId="3" fillId="17" borderId="0" xfId="4" applyFill="1"/>
    <xf numFmtId="0" fontId="0" fillId="17" borderId="0" xfId="0" applyFill="1"/>
    <xf numFmtId="0" fontId="0" fillId="15" borderId="0" xfId="0" applyFill="1"/>
    <xf numFmtId="0" fontId="0" fillId="18" borderId="0" xfId="0" applyFill="1"/>
    <xf numFmtId="0" fontId="0" fillId="14" borderId="0" xfId="0" applyFill="1"/>
    <xf numFmtId="0" fontId="0" fillId="7" borderId="0" xfId="0" applyFill="1"/>
    <xf numFmtId="0" fontId="0" fillId="15" borderId="0" xfId="0" applyNumberFormat="1" applyFill="1" applyBorder="1" applyAlignment="1" applyProtection="1"/>
    <xf numFmtId="0" fontId="0" fillId="7" borderId="0" xfId="0" applyNumberFormat="1" applyFont="1" applyFill="1" applyBorder="1" applyAlignment="1" applyProtection="1"/>
    <xf numFmtId="0" fontId="0" fillId="16" borderId="0" xfId="0" applyFill="1"/>
    <xf numFmtId="0" fontId="3" fillId="18" borderId="0" xfId="4" applyFill="1"/>
    <xf numFmtId="0" fontId="11" fillId="18" borderId="0" xfId="0" applyFont="1" applyFill="1"/>
    <xf numFmtId="0" fontId="11" fillId="16" borderId="0" xfId="0" applyFont="1" applyFill="1"/>
    <xf numFmtId="0" fontId="7" fillId="13" borderId="0" xfId="4" applyFont="1" applyFill="1"/>
    <xf numFmtId="0" fontId="2" fillId="13" borderId="0" xfId="0" applyFont="1" applyFill="1"/>
    <xf numFmtId="0" fontId="0" fillId="0" borderId="0" xfId="0" applyFont="1" applyBorder="1"/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Fill="1"/>
    <xf numFmtId="166" fontId="10" fillId="0" borderId="0" xfId="0" applyNumberFormat="1" applyFont="1" applyFill="1" applyBorder="1" applyAlignment="1">
      <alignment horizontal="left" vertical="top" wrapText="1"/>
    </xf>
    <xf numFmtId="0" fontId="2" fillId="19" borderId="0" xfId="0" applyFont="1" applyFill="1"/>
    <xf numFmtId="0" fontId="2" fillId="19" borderId="0" xfId="0" applyFont="1" applyFill="1" applyBorder="1" applyAlignment="1">
      <alignment horizontal="left" vertical="top" wrapText="1"/>
    </xf>
    <xf numFmtId="0" fontId="2" fillId="2" borderId="0" xfId="0" applyFont="1" applyFill="1"/>
    <xf numFmtId="166" fontId="2" fillId="2" borderId="0" xfId="0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0" xfId="0" applyFill="1" applyBorder="1"/>
    <xf numFmtId="0" fontId="0" fillId="0" borderId="0" xfId="0" applyFill="1"/>
    <xf numFmtId="0" fontId="9" fillId="0" borderId="0" xfId="0" applyFont="1" applyBorder="1"/>
    <xf numFmtId="0" fontId="9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4" borderId="0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166" fontId="9" fillId="2" borderId="0" xfId="0" applyNumberFormat="1" applyFont="1" applyFill="1" applyBorder="1" applyAlignment="1">
      <alignment horizontal="center" vertical="center" wrapText="1"/>
    </xf>
    <xf numFmtId="166" fontId="10" fillId="0" borderId="0" xfId="0" applyNumberFormat="1" applyFont="1" applyFill="1" applyBorder="1" applyAlignment="1">
      <alignment horizontal="left" vertical="top" wrapText="1"/>
    </xf>
    <xf numFmtId="0" fontId="0" fillId="0" borderId="0" xfId="0"/>
    <xf numFmtId="0" fontId="0" fillId="0" borderId="0" xfId="0" applyFill="1"/>
    <xf numFmtId="0" fontId="9" fillId="0" borderId="0" xfId="0" applyFont="1" applyFill="1" applyBorder="1"/>
    <xf numFmtId="0" fontId="0" fillId="0" borderId="0" xfId="0" applyFont="1" applyFill="1"/>
    <xf numFmtId="0" fontId="2" fillId="20" borderId="0" xfId="0" applyFont="1" applyFill="1"/>
    <xf numFmtId="0" fontId="0" fillId="8" borderId="0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1" borderId="0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</cellXfs>
  <cellStyles count="6">
    <cellStyle name="čiarky 2" xfId="1"/>
    <cellStyle name="čiarky 4" xfId="5"/>
    <cellStyle name="Hypertextové prepojenie" xfId="2" builtinId="8"/>
    <cellStyle name="normálne" xfId="0" builtinId="0"/>
    <cellStyle name="normálne 2" xfId="3"/>
    <cellStyle name="normálne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sice-dh.sk/index.php?id=275" TargetMode="External"/><Relationship Id="rId13" Type="http://schemas.openxmlformats.org/officeDocument/2006/relationships/hyperlink" Target="http://www.egov.malacky.sk/Default.aspx?NavigationState=778:0:" TargetMode="External"/><Relationship Id="rId18" Type="http://schemas.openxmlformats.org/officeDocument/2006/relationships/hyperlink" Target="http://www.digitalnemesto.sk/sk/detail/povinne_zverejnovanie&amp;idCity=503665000" TargetMode="External"/><Relationship Id="rId26" Type="http://schemas.openxmlformats.org/officeDocument/2006/relationships/hyperlink" Target="http://www.zlatemoravce.eu/menu/rok-20126?page=1" TargetMode="External"/><Relationship Id="rId3" Type="http://schemas.openxmlformats.org/officeDocument/2006/relationships/hyperlink" Target="http://www.kezmarok.sk/obcan/povinne_zverejnovane_informacie.htm?tab=0&amp;pg=3" TargetMode="External"/><Relationship Id="rId21" Type="http://schemas.openxmlformats.org/officeDocument/2006/relationships/hyperlink" Target="http://sala.sk/esam.ico/default/contract" TargetMode="External"/><Relationship Id="rId7" Type="http://schemas.openxmlformats.org/officeDocument/2006/relationships/hyperlink" Target="http://www.rzof.sk/Zmluvy/Prehlady/velky_meder" TargetMode="External"/><Relationship Id="rId12" Type="http://schemas.openxmlformats.org/officeDocument/2006/relationships/hyperlink" Target="http://www.vkapusany.sk/index.php/sk/msu-informuje/zmluvy-faktury-a-objednavky/zmluvy" TargetMode="External"/><Relationship Id="rId17" Type="http://schemas.openxmlformats.org/officeDocument/2006/relationships/hyperlink" Target="http://egov.brezno.sk/default.aspx?NavigationState=778:0:" TargetMode="External"/><Relationship Id="rId25" Type="http://schemas.openxmlformats.org/officeDocument/2006/relationships/hyperlink" Target="http://egov.mestocadca.sk/Default.aspx?NavigationState=778:0:" TargetMode="External"/><Relationship Id="rId2" Type="http://schemas.openxmlformats.org/officeDocument/2006/relationships/hyperlink" Target="http://www.mckvp.sk/miestny-urad/uzavrete-zmluvy/" TargetMode="External"/><Relationship Id="rId16" Type="http://schemas.openxmlformats.org/officeDocument/2006/relationships/hyperlink" Target="http://zmluvy.egov.sk/egov/contracts/place:135" TargetMode="External"/><Relationship Id="rId20" Type="http://schemas.openxmlformats.org/officeDocument/2006/relationships/hyperlink" Target="http://www.secovce.sk/povinne-zverejnovane-informacie.phtml?id_menu=70357&amp;limited_level=1&amp;stop_menu=73236" TargetMode="External"/><Relationship Id="rId1" Type="http://schemas.openxmlformats.org/officeDocument/2006/relationships/hyperlink" Target="http://www.kolarovo.sk/main2.php?lang=svk&amp;id=crz" TargetMode="External"/><Relationship Id="rId6" Type="http://schemas.openxmlformats.org/officeDocument/2006/relationships/hyperlink" Target="http://www.devinskanovaves.sk/zverejnenie-zmluv-a-faktur/miestny-urad-dnv/zmluvy.html?page_id=2948&amp;page=3&amp;sort=publicity_date&amp;direction=desc" TargetMode="External"/><Relationship Id="rId11" Type="http://schemas.openxmlformats.org/officeDocument/2006/relationships/hyperlink" Target="http://www.surany.sk/mestsky-urad/centralny-register-zmluv-faktur-objednavok/?p=1" TargetMode="External"/><Relationship Id="rId24" Type="http://schemas.openxmlformats.org/officeDocument/2006/relationships/hyperlink" Target="http://www.karlovaves.sk/zverejnene-zmluvy-objednavky-faktury" TargetMode="External"/><Relationship Id="rId5" Type="http://schemas.openxmlformats.org/officeDocument/2006/relationships/hyperlink" Target="http://www.vranov.sk/index.php?lng=sk&amp;page=rzof&amp;PHPSESSID=6163a517caf29115b79a11b745653da5" TargetMode="External"/><Relationship Id="rId15" Type="http://schemas.openxmlformats.org/officeDocument/2006/relationships/hyperlink" Target="http://www.digitalnemesto.sk/Svidnik" TargetMode="External"/><Relationship Id="rId23" Type="http://schemas.openxmlformats.org/officeDocument/2006/relationships/hyperlink" Target="http://egov.humenne.sk/default.aspx?NavigationState=2:0:" TargetMode="External"/><Relationship Id="rId10" Type="http://schemas.openxmlformats.org/officeDocument/2006/relationships/hyperlink" Target="http://www.revuca.sk/sk/index/zmluvy" TargetMode="External"/><Relationship Id="rId19" Type="http://schemas.openxmlformats.org/officeDocument/2006/relationships/hyperlink" Target="http://www.digitalnemesto.sk/novezamky" TargetMode="External"/><Relationship Id="rId4" Type="http://schemas.openxmlformats.org/officeDocument/2006/relationships/hyperlink" Target="http://www.digitalnemesto.sk/sk/detail/povinne_zverejnovanie&amp;idCity=526355000" TargetMode="External"/><Relationship Id="rId9" Type="http://schemas.openxmlformats.org/officeDocument/2006/relationships/hyperlink" Target="http://www.lucenec.sk/zmluvy.phtml?id3=59330" TargetMode="External"/><Relationship Id="rId14" Type="http://schemas.openxmlformats.org/officeDocument/2006/relationships/hyperlink" Target="http://www.novadubnica.eu/centralny-register/typ/zml" TargetMode="External"/><Relationship Id="rId22" Type="http://schemas.openxmlformats.org/officeDocument/2006/relationships/hyperlink" Target="http://e-samosprava.kosice.sk/Zverejnenie/Dokumenty.aspx" TargetMode="External"/><Relationship Id="rId27" Type="http://schemas.openxmlformats.org/officeDocument/2006/relationships/hyperlink" Target="http://www.bardejov.sk/msu/uradna-tabula/zmluvy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regionzilina.sk/sk/zmluvy-objednavky-faktury/rok-2012-od-16-1-2012.html" TargetMode="External"/><Relationship Id="rId3" Type="http://schemas.openxmlformats.org/officeDocument/2006/relationships/hyperlink" Target="http://crz.vucbb.sk/" TargetMode="External"/><Relationship Id="rId7" Type="http://schemas.openxmlformats.org/officeDocument/2006/relationships/hyperlink" Target="http://www.tsk.sk/sk/trenciansky-samospravny-kraj/zverejnovanie-dokumentov/zmluvy.html?page_id=16267" TargetMode="External"/><Relationship Id="rId2" Type="http://schemas.openxmlformats.org/officeDocument/2006/relationships/hyperlink" Target="http://info.unsk.sk/zmluvy/jos_zmluvylist.php" TargetMode="External"/><Relationship Id="rId1" Type="http://schemas.openxmlformats.org/officeDocument/2006/relationships/hyperlink" Target="http://www.region-bsk.sk/clanok/register-zmluv-a-faktur-bsk-912130.aspx?q=Y2hudW09MQ%3d%3d" TargetMode="External"/><Relationship Id="rId6" Type="http://schemas.openxmlformats.org/officeDocument/2006/relationships/hyperlink" Target="http://www.vucke.sk/APIR/sk/Urad_KSK/Zmluvy_obj_fakt/Stranky/Zmluvy-Kosicky_samospravny_kraj.aspx" TargetMode="External"/><Relationship Id="rId5" Type="http://schemas.openxmlformats.org/officeDocument/2006/relationships/hyperlink" Target="http://crz.trnava-vuc.sk/" TargetMode="External"/><Relationship Id="rId4" Type="http://schemas.openxmlformats.org/officeDocument/2006/relationships/hyperlink" Target="http://www.po-kraj.sk/sk/samosprava/legislativa-organy/uradna-tabula/zmluvy-objednavky-faktury/ezmluvy/" TargetMode="External"/><Relationship Id="rId9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03"/>
  <sheetViews>
    <sheetView tabSelected="1"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/>
  <cols>
    <col min="1" max="1" width="32.85546875" bestFit="1" customWidth="1"/>
    <col min="22" max="22" width="14.42578125" bestFit="1" customWidth="1"/>
    <col min="23" max="23" width="56.85546875" customWidth="1"/>
  </cols>
  <sheetData>
    <row r="1" spans="1:25" ht="45">
      <c r="A1" s="9" t="s">
        <v>0</v>
      </c>
      <c r="B1" s="3" t="s">
        <v>1</v>
      </c>
      <c r="C1" s="124" t="s">
        <v>2</v>
      </c>
      <c r="D1" s="124"/>
      <c r="E1" s="124"/>
      <c r="F1" s="125" t="s">
        <v>3</v>
      </c>
      <c r="G1" s="125"/>
      <c r="H1" s="125"/>
      <c r="I1" s="126" t="s">
        <v>4</v>
      </c>
      <c r="J1" s="126"/>
      <c r="K1" s="126"/>
      <c r="L1" s="126"/>
      <c r="M1" s="126"/>
      <c r="N1" s="126"/>
      <c r="O1" s="7" t="s">
        <v>5</v>
      </c>
      <c r="P1" s="127" t="s">
        <v>6</v>
      </c>
      <c r="Q1" s="127"/>
      <c r="R1" s="127"/>
      <c r="S1" s="127"/>
      <c r="T1" s="13" t="s">
        <v>7</v>
      </c>
      <c r="U1" s="4" t="s">
        <v>8</v>
      </c>
      <c r="V1" s="5" t="s">
        <v>9</v>
      </c>
      <c r="W1" s="6" t="s">
        <v>10</v>
      </c>
      <c r="X1" s="8" t="s">
        <v>11</v>
      </c>
      <c r="Y1" s="8" t="s">
        <v>12</v>
      </c>
    </row>
    <row r="2" spans="1:25" ht="60">
      <c r="A2" s="10" t="s">
        <v>0</v>
      </c>
      <c r="B2" s="12" t="s">
        <v>1</v>
      </c>
      <c r="C2" s="11" t="s">
        <v>13</v>
      </c>
      <c r="D2" s="11" t="s">
        <v>14</v>
      </c>
      <c r="E2" s="11" t="s">
        <v>15</v>
      </c>
      <c r="F2" s="11" t="s">
        <v>16</v>
      </c>
      <c r="G2" s="11" t="s">
        <v>17</v>
      </c>
      <c r="H2" s="10" t="s">
        <v>18</v>
      </c>
      <c r="I2" s="11" t="s">
        <v>19</v>
      </c>
      <c r="J2" s="11" t="s">
        <v>20</v>
      </c>
      <c r="K2" s="11" t="s">
        <v>21</v>
      </c>
      <c r="L2" s="11" t="s">
        <v>22</v>
      </c>
      <c r="M2" s="11" t="s">
        <v>23</v>
      </c>
      <c r="N2" s="11" t="s">
        <v>18</v>
      </c>
      <c r="O2" s="11" t="s">
        <v>5</v>
      </c>
      <c r="P2" s="11" t="s">
        <v>24</v>
      </c>
      <c r="Q2" s="11" t="s">
        <v>25</v>
      </c>
      <c r="R2" s="11" t="s">
        <v>26</v>
      </c>
      <c r="S2" s="11" t="s">
        <v>18</v>
      </c>
      <c r="T2" s="14" t="s">
        <v>7</v>
      </c>
      <c r="U2" s="11" t="s">
        <v>8</v>
      </c>
      <c r="V2" s="10" t="s">
        <v>9</v>
      </c>
      <c r="W2" s="10" t="s">
        <v>10</v>
      </c>
      <c r="X2" s="8" t="s">
        <v>11</v>
      </c>
      <c r="Y2" s="8" t="s">
        <v>12</v>
      </c>
    </row>
    <row r="3" spans="1:25">
      <c r="A3" s="2" t="s">
        <v>27</v>
      </c>
      <c r="B3" s="121">
        <f t="shared" ref="B3:B34" si="0">RANK(T3,$T$3:$T$102,0)</f>
        <v>1</v>
      </c>
      <c r="C3" s="2">
        <v>1</v>
      </c>
      <c r="D3" s="2">
        <v>1</v>
      </c>
      <c r="E3" s="120">
        <f t="shared" ref="E3:E34" si="1">C3*D3</f>
        <v>1</v>
      </c>
      <c r="F3" s="2">
        <v>30</v>
      </c>
      <c r="G3" s="2">
        <v>10</v>
      </c>
      <c r="H3" s="120">
        <f t="shared" ref="H3:H34" si="2">F3+G3</f>
        <v>40</v>
      </c>
      <c r="I3" s="2">
        <v>10</v>
      </c>
      <c r="J3" s="2">
        <v>10</v>
      </c>
      <c r="K3" s="2">
        <v>10</v>
      </c>
      <c r="L3" s="2">
        <v>5</v>
      </c>
      <c r="M3" s="2">
        <v>5</v>
      </c>
      <c r="N3" s="120">
        <f t="shared" ref="N3:N34" si="3">I3+J3+K3+L3+M3</f>
        <v>40</v>
      </c>
      <c r="O3" s="2">
        <v>10</v>
      </c>
      <c r="P3" s="2">
        <v>4</v>
      </c>
      <c r="Q3" s="2">
        <v>3</v>
      </c>
      <c r="R3" s="2">
        <v>2</v>
      </c>
      <c r="S3" s="120">
        <f t="shared" ref="S3:S34" si="4">P3+Q3+R3</f>
        <v>9</v>
      </c>
      <c r="T3" s="120">
        <f t="shared" ref="T3:T34" si="5">E3*H3+N3+O3+S3</f>
        <v>99</v>
      </c>
      <c r="U3" s="2"/>
      <c r="V3" s="18">
        <v>41127.695063888888</v>
      </c>
      <c r="W3" s="15" t="s">
        <v>28</v>
      </c>
      <c r="X3" s="19"/>
      <c r="Y3" s="2" t="s">
        <v>29</v>
      </c>
    </row>
    <row r="4" spans="1:25">
      <c r="A4" s="2" t="s">
        <v>33</v>
      </c>
      <c r="B4" s="121">
        <f t="shared" si="0"/>
        <v>1</v>
      </c>
      <c r="C4" s="2">
        <v>1</v>
      </c>
      <c r="D4" s="2">
        <v>1</v>
      </c>
      <c r="E4" s="120">
        <f t="shared" si="1"/>
        <v>1</v>
      </c>
      <c r="F4" s="2">
        <v>30</v>
      </c>
      <c r="G4" s="2">
        <v>10</v>
      </c>
      <c r="H4" s="120">
        <f t="shared" si="2"/>
        <v>40</v>
      </c>
      <c r="I4" s="2">
        <v>10</v>
      </c>
      <c r="J4" s="2">
        <v>10</v>
      </c>
      <c r="K4" s="2">
        <v>10</v>
      </c>
      <c r="L4" s="2">
        <v>5</v>
      </c>
      <c r="M4" s="2">
        <v>5</v>
      </c>
      <c r="N4" s="120">
        <f t="shared" si="3"/>
        <v>40</v>
      </c>
      <c r="O4" s="2">
        <v>10</v>
      </c>
      <c r="P4" s="2">
        <v>4</v>
      </c>
      <c r="Q4" s="2">
        <v>3</v>
      </c>
      <c r="R4" s="2">
        <v>2</v>
      </c>
      <c r="S4" s="120">
        <f t="shared" si="4"/>
        <v>9</v>
      </c>
      <c r="T4" s="120">
        <f t="shared" si="5"/>
        <v>99</v>
      </c>
      <c r="U4" s="2"/>
      <c r="V4" s="20">
        <v>41135.490171296296</v>
      </c>
      <c r="W4" s="15" t="s">
        <v>34</v>
      </c>
      <c r="X4" s="19"/>
      <c r="Y4" s="2" t="s">
        <v>35</v>
      </c>
    </row>
    <row r="5" spans="1:25">
      <c r="A5" s="2" t="s">
        <v>30</v>
      </c>
      <c r="B5" s="121">
        <f t="shared" si="0"/>
        <v>3</v>
      </c>
      <c r="C5" s="2">
        <v>1</v>
      </c>
      <c r="D5" s="2">
        <v>1</v>
      </c>
      <c r="E5" s="120">
        <f t="shared" si="1"/>
        <v>1</v>
      </c>
      <c r="F5" s="2">
        <v>30</v>
      </c>
      <c r="G5" s="2">
        <v>10</v>
      </c>
      <c r="H5" s="120">
        <f t="shared" si="2"/>
        <v>40</v>
      </c>
      <c r="I5" s="2">
        <v>10</v>
      </c>
      <c r="J5" s="2">
        <v>10</v>
      </c>
      <c r="K5" s="2">
        <v>10</v>
      </c>
      <c r="L5" s="2">
        <v>5</v>
      </c>
      <c r="M5" s="2">
        <v>5</v>
      </c>
      <c r="N5" s="120">
        <f t="shared" si="3"/>
        <v>40</v>
      </c>
      <c r="O5" s="2">
        <v>10</v>
      </c>
      <c r="P5" s="2">
        <v>0</v>
      </c>
      <c r="Q5" s="2">
        <v>3</v>
      </c>
      <c r="R5" s="2">
        <v>2</v>
      </c>
      <c r="S5" s="120">
        <f t="shared" si="4"/>
        <v>5</v>
      </c>
      <c r="T5" s="120">
        <f t="shared" si="5"/>
        <v>95</v>
      </c>
      <c r="U5" s="2"/>
      <c r="V5" s="20">
        <v>41129.703884722221</v>
      </c>
      <c r="W5" s="15" t="s">
        <v>31</v>
      </c>
      <c r="X5" s="19"/>
      <c r="Y5" s="2" t="s">
        <v>32</v>
      </c>
    </row>
    <row r="6" spans="1:25">
      <c r="A6" s="2" t="s">
        <v>36</v>
      </c>
      <c r="B6" s="121">
        <f t="shared" si="0"/>
        <v>3</v>
      </c>
      <c r="C6" s="2">
        <v>1</v>
      </c>
      <c r="D6" s="2">
        <v>1</v>
      </c>
      <c r="E6" s="120">
        <f t="shared" si="1"/>
        <v>1</v>
      </c>
      <c r="F6" s="2">
        <v>30</v>
      </c>
      <c r="G6" s="2">
        <v>10</v>
      </c>
      <c r="H6" s="120">
        <f t="shared" si="2"/>
        <v>40</v>
      </c>
      <c r="I6" s="2">
        <v>10</v>
      </c>
      <c r="J6" s="2">
        <v>10</v>
      </c>
      <c r="K6" s="2">
        <v>10</v>
      </c>
      <c r="L6" s="2">
        <v>5</v>
      </c>
      <c r="M6" s="2">
        <v>5</v>
      </c>
      <c r="N6" s="120">
        <f t="shared" si="3"/>
        <v>40</v>
      </c>
      <c r="O6" s="2">
        <v>10</v>
      </c>
      <c r="P6" s="2">
        <v>0</v>
      </c>
      <c r="Q6" s="2">
        <v>3</v>
      </c>
      <c r="R6" s="2">
        <v>2</v>
      </c>
      <c r="S6" s="120">
        <f t="shared" si="4"/>
        <v>5</v>
      </c>
      <c r="T6" s="120">
        <f t="shared" si="5"/>
        <v>95</v>
      </c>
      <c r="U6" s="2"/>
      <c r="V6" s="20">
        <v>41145.660072800929</v>
      </c>
      <c r="W6" s="15" t="s">
        <v>37</v>
      </c>
      <c r="X6" s="19"/>
      <c r="Y6" s="2" t="s">
        <v>38</v>
      </c>
    </row>
    <row r="7" spans="1:25">
      <c r="A7" s="2" t="s">
        <v>39</v>
      </c>
      <c r="B7" s="121">
        <f t="shared" si="0"/>
        <v>3</v>
      </c>
      <c r="C7" s="2">
        <v>1</v>
      </c>
      <c r="D7" s="2">
        <v>1</v>
      </c>
      <c r="E7" s="120">
        <f t="shared" si="1"/>
        <v>1</v>
      </c>
      <c r="F7" s="2">
        <v>30</v>
      </c>
      <c r="G7" s="2">
        <v>10</v>
      </c>
      <c r="H7" s="120">
        <f t="shared" si="2"/>
        <v>40</v>
      </c>
      <c r="I7" s="2">
        <v>10</v>
      </c>
      <c r="J7" s="2">
        <v>10</v>
      </c>
      <c r="K7" s="2">
        <v>10</v>
      </c>
      <c r="L7" s="2">
        <v>5</v>
      </c>
      <c r="M7" s="1">
        <v>5</v>
      </c>
      <c r="N7" s="120">
        <f t="shared" si="3"/>
        <v>40</v>
      </c>
      <c r="O7" s="2">
        <v>10</v>
      </c>
      <c r="P7" s="2">
        <v>0</v>
      </c>
      <c r="Q7" s="1">
        <v>3</v>
      </c>
      <c r="R7" s="1">
        <v>2</v>
      </c>
      <c r="S7" s="120">
        <f t="shared" si="4"/>
        <v>5</v>
      </c>
      <c r="T7" s="120">
        <f t="shared" si="5"/>
        <v>95</v>
      </c>
      <c r="U7" s="2"/>
      <c r="V7" s="20">
        <v>41148.447866087961</v>
      </c>
      <c r="W7" s="15" t="s">
        <v>40</v>
      </c>
      <c r="X7" s="19"/>
      <c r="Y7" s="2" t="s">
        <v>41</v>
      </c>
    </row>
    <row r="8" spans="1:25">
      <c r="A8" s="2" t="s">
        <v>42</v>
      </c>
      <c r="B8" s="121">
        <f t="shared" si="0"/>
        <v>3</v>
      </c>
      <c r="C8" s="2">
        <v>1</v>
      </c>
      <c r="D8" s="2">
        <v>1</v>
      </c>
      <c r="E8" s="120">
        <f t="shared" si="1"/>
        <v>1</v>
      </c>
      <c r="F8" s="2">
        <v>30</v>
      </c>
      <c r="G8" s="2">
        <v>10</v>
      </c>
      <c r="H8" s="120">
        <f t="shared" si="2"/>
        <v>40</v>
      </c>
      <c r="I8" s="2">
        <v>10</v>
      </c>
      <c r="J8" s="2">
        <v>10</v>
      </c>
      <c r="K8" s="2">
        <v>10</v>
      </c>
      <c r="L8" s="2">
        <v>5</v>
      </c>
      <c r="M8" s="1">
        <v>5</v>
      </c>
      <c r="N8" s="120">
        <f t="shared" si="3"/>
        <v>40</v>
      </c>
      <c r="O8" s="2">
        <v>10</v>
      </c>
      <c r="P8" s="2">
        <v>0</v>
      </c>
      <c r="Q8" s="1">
        <v>3</v>
      </c>
      <c r="R8" s="1">
        <v>2</v>
      </c>
      <c r="S8" s="120">
        <f t="shared" si="4"/>
        <v>5</v>
      </c>
      <c r="T8" s="120">
        <f t="shared" si="5"/>
        <v>95</v>
      </c>
      <c r="U8" s="2"/>
      <c r="V8" s="20">
        <v>41148.769411574074</v>
      </c>
      <c r="W8" s="15" t="s">
        <v>43</v>
      </c>
      <c r="X8" s="19"/>
      <c r="Y8" s="2" t="s">
        <v>32</v>
      </c>
    </row>
    <row r="9" spans="1:25">
      <c r="A9" s="2" t="s">
        <v>44</v>
      </c>
      <c r="B9" s="121">
        <f t="shared" si="0"/>
        <v>3</v>
      </c>
      <c r="C9" s="2">
        <v>1</v>
      </c>
      <c r="D9" s="2">
        <v>1</v>
      </c>
      <c r="E9" s="120">
        <f t="shared" si="1"/>
        <v>1</v>
      </c>
      <c r="F9" s="2">
        <v>30</v>
      </c>
      <c r="G9" s="2">
        <v>10</v>
      </c>
      <c r="H9" s="120">
        <f t="shared" si="2"/>
        <v>40</v>
      </c>
      <c r="I9" s="2">
        <v>10</v>
      </c>
      <c r="J9" s="2">
        <v>10</v>
      </c>
      <c r="K9" s="2">
        <v>10</v>
      </c>
      <c r="L9" s="2">
        <v>5</v>
      </c>
      <c r="M9" s="1">
        <v>5</v>
      </c>
      <c r="N9" s="120">
        <f t="shared" si="3"/>
        <v>40</v>
      </c>
      <c r="O9" s="2">
        <v>10</v>
      </c>
      <c r="P9" s="2">
        <v>0</v>
      </c>
      <c r="Q9" s="1">
        <v>3</v>
      </c>
      <c r="R9" s="1">
        <v>2</v>
      </c>
      <c r="S9" s="120">
        <f t="shared" si="4"/>
        <v>5</v>
      </c>
      <c r="T9" s="120">
        <f t="shared" si="5"/>
        <v>95</v>
      </c>
      <c r="U9" s="2"/>
      <c r="V9" s="20">
        <v>41149.701200462965</v>
      </c>
      <c r="W9" s="15" t="s">
        <v>45</v>
      </c>
      <c r="X9" s="19"/>
      <c r="Y9" s="2" t="s">
        <v>35</v>
      </c>
    </row>
    <row r="10" spans="1:25">
      <c r="A10" s="2" t="s">
        <v>46</v>
      </c>
      <c r="B10" s="121">
        <f t="shared" si="0"/>
        <v>3</v>
      </c>
      <c r="C10" s="2">
        <v>1</v>
      </c>
      <c r="D10" s="2">
        <v>1</v>
      </c>
      <c r="E10" s="120">
        <f t="shared" si="1"/>
        <v>1</v>
      </c>
      <c r="F10" s="2">
        <v>30</v>
      </c>
      <c r="G10" s="2">
        <v>10</v>
      </c>
      <c r="H10" s="120">
        <f t="shared" si="2"/>
        <v>40</v>
      </c>
      <c r="I10" s="2">
        <v>10</v>
      </c>
      <c r="J10" s="2">
        <v>10</v>
      </c>
      <c r="K10" s="2">
        <v>10</v>
      </c>
      <c r="L10" s="2">
        <v>5</v>
      </c>
      <c r="M10" s="2">
        <v>5</v>
      </c>
      <c r="N10" s="120">
        <f t="shared" si="3"/>
        <v>40</v>
      </c>
      <c r="O10" s="2">
        <v>10</v>
      </c>
      <c r="P10" s="2">
        <v>0</v>
      </c>
      <c r="Q10" s="2">
        <v>3</v>
      </c>
      <c r="R10" s="2">
        <v>2</v>
      </c>
      <c r="S10" s="120">
        <f t="shared" si="4"/>
        <v>5</v>
      </c>
      <c r="T10" s="120">
        <f t="shared" si="5"/>
        <v>95</v>
      </c>
      <c r="U10" s="2"/>
      <c r="V10" s="20">
        <v>41127.712492939812</v>
      </c>
      <c r="W10" s="15" t="s">
        <v>47</v>
      </c>
      <c r="X10" s="19"/>
      <c r="Y10" s="2" t="s">
        <v>48</v>
      </c>
    </row>
    <row r="11" spans="1:25">
      <c r="A11" s="2" t="s">
        <v>49</v>
      </c>
      <c r="B11" s="121">
        <f t="shared" si="0"/>
        <v>3</v>
      </c>
      <c r="C11" s="2">
        <v>1</v>
      </c>
      <c r="D11" s="2">
        <v>1</v>
      </c>
      <c r="E11" s="120">
        <f t="shared" si="1"/>
        <v>1</v>
      </c>
      <c r="F11" s="2">
        <v>30</v>
      </c>
      <c r="G11" s="2">
        <v>10</v>
      </c>
      <c r="H11" s="120">
        <f t="shared" si="2"/>
        <v>40</v>
      </c>
      <c r="I11" s="2">
        <v>10</v>
      </c>
      <c r="J11" s="2">
        <v>10</v>
      </c>
      <c r="K11" s="2">
        <v>10</v>
      </c>
      <c r="L11" s="2">
        <v>5</v>
      </c>
      <c r="M11" s="2">
        <v>5</v>
      </c>
      <c r="N11" s="120">
        <f t="shared" si="3"/>
        <v>40</v>
      </c>
      <c r="O11" s="2">
        <v>10</v>
      </c>
      <c r="P11" s="2">
        <v>0</v>
      </c>
      <c r="Q11" s="2">
        <v>3</v>
      </c>
      <c r="R11" s="2">
        <v>2</v>
      </c>
      <c r="S11" s="120">
        <f t="shared" si="4"/>
        <v>5</v>
      </c>
      <c r="T11" s="120">
        <f t="shared" si="5"/>
        <v>95</v>
      </c>
      <c r="U11" s="2"/>
      <c r="V11" s="20">
        <v>41129.417835416665</v>
      </c>
      <c r="W11" s="15" t="s">
        <v>50</v>
      </c>
      <c r="X11" s="19"/>
      <c r="Y11" s="2" t="s">
        <v>51</v>
      </c>
    </row>
    <row r="12" spans="1:25">
      <c r="A12" s="2" t="s">
        <v>52</v>
      </c>
      <c r="B12" s="121">
        <f t="shared" si="0"/>
        <v>10</v>
      </c>
      <c r="C12" s="2">
        <v>1</v>
      </c>
      <c r="D12" s="2">
        <v>1</v>
      </c>
      <c r="E12" s="120">
        <f t="shared" si="1"/>
        <v>1</v>
      </c>
      <c r="F12" s="2">
        <v>30</v>
      </c>
      <c r="G12" s="2">
        <v>10</v>
      </c>
      <c r="H12" s="120">
        <f t="shared" si="2"/>
        <v>40</v>
      </c>
      <c r="I12" s="2">
        <v>10</v>
      </c>
      <c r="J12" s="2">
        <v>5</v>
      </c>
      <c r="K12" s="2">
        <v>10</v>
      </c>
      <c r="L12" s="2">
        <v>5</v>
      </c>
      <c r="M12" s="2">
        <v>5</v>
      </c>
      <c r="N12" s="120">
        <f t="shared" si="3"/>
        <v>35</v>
      </c>
      <c r="O12" s="2">
        <v>10</v>
      </c>
      <c r="P12" s="2">
        <v>4</v>
      </c>
      <c r="Q12" s="2">
        <v>3</v>
      </c>
      <c r="R12" s="2">
        <v>2</v>
      </c>
      <c r="S12" s="120">
        <f t="shared" si="4"/>
        <v>9</v>
      </c>
      <c r="T12" s="120">
        <f t="shared" si="5"/>
        <v>94</v>
      </c>
      <c r="U12" s="2"/>
      <c r="V12" s="20">
        <v>41127.623963425925</v>
      </c>
      <c r="W12" s="15" t="s">
        <v>53</v>
      </c>
      <c r="X12" s="19"/>
      <c r="Y12" s="2" t="s">
        <v>48</v>
      </c>
    </row>
    <row r="13" spans="1:25">
      <c r="A13" s="2" t="s">
        <v>54</v>
      </c>
      <c r="B13" s="121">
        <f t="shared" si="0"/>
        <v>11</v>
      </c>
      <c r="C13" s="2">
        <v>1</v>
      </c>
      <c r="D13" s="2">
        <v>1</v>
      </c>
      <c r="E13" s="120">
        <f t="shared" si="1"/>
        <v>1</v>
      </c>
      <c r="F13" s="2">
        <v>30</v>
      </c>
      <c r="G13" s="2">
        <v>10</v>
      </c>
      <c r="H13" s="120">
        <f t="shared" si="2"/>
        <v>40</v>
      </c>
      <c r="I13" s="2">
        <v>10</v>
      </c>
      <c r="J13" s="2">
        <v>10</v>
      </c>
      <c r="K13" s="2">
        <v>10</v>
      </c>
      <c r="L13" s="2">
        <v>5</v>
      </c>
      <c r="M13" s="2">
        <v>5</v>
      </c>
      <c r="N13" s="120">
        <f t="shared" si="3"/>
        <v>40</v>
      </c>
      <c r="O13" s="2">
        <v>10</v>
      </c>
      <c r="P13" s="2">
        <v>0</v>
      </c>
      <c r="Q13" s="2">
        <v>3</v>
      </c>
      <c r="R13" s="2">
        <v>0</v>
      </c>
      <c r="S13" s="120">
        <f t="shared" si="4"/>
        <v>3</v>
      </c>
      <c r="T13" s="120">
        <f t="shared" si="5"/>
        <v>93</v>
      </c>
      <c r="U13" s="2"/>
      <c r="V13" s="20">
        <v>41128.454559027778</v>
      </c>
      <c r="W13" s="15" t="s">
        <v>55</v>
      </c>
      <c r="X13" s="19"/>
      <c r="Y13" s="2" t="s">
        <v>38</v>
      </c>
    </row>
    <row r="14" spans="1:25">
      <c r="A14" s="2" t="s">
        <v>56</v>
      </c>
      <c r="B14" s="121">
        <f t="shared" si="0"/>
        <v>11</v>
      </c>
      <c r="C14" s="2">
        <v>1</v>
      </c>
      <c r="D14" s="2">
        <v>1</v>
      </c>
      <c r="E14" s="120">
        <f t="shared" si="1"/>
        <v>1</v>
      </c>
      <c r="F14" s="2">
        <v>30</v>
      </c>
      <c r="G14" s="2">
        <v>10</v>
      </c>
      <c r="H14" s="120">
        <f t="shared" si="2"/>
        <v>40</v>
      </c>
      <c r="I14" s="2">
        <v>10</v>
      </c>
      <c r="J14" s="2">
        <v>10</v>
      </c>
      <c r="K14" s="2">
        <v>10</v>
      </c>
      <c r="L14" s="2">
        <v>5</v>
      </c>
      <c r="M14" s="2">
        <v>5</v>
      </c>
      <c r="N14" s="120">
        <f t="shared" si="3"/>
        <v>40</v>
      </c>
      <c r="O14" s="2">
        <v>10</v>
      </c>
      <c r="P14" s="2">
        <v>0</v>
      </c>
      <c r="Q14" s="2">
        <v>0</v>
      </c>
      <c r="R14" s="2">
        <v>3</v>
      </c>
      <c r="S14" s="120">
        <f t="shared" si="4"/>
        <v>3</v>
      </c>
      <c r="T14" s="120">
        <f t="shared" si="5"/>
        <v>93</v>
      </c>
      <c r="U14" s="2"/>
      <c r="V14" s="20">
        <v>41135.451114004631</v>
      </c>
      <c r="W14" s="15" t="s">
        <v>57</v>
      </c>
      <c r="X14" s="19"/>
      <c r="Y14" s="2" t="s">
        <v>35</v>
      </c>
    </row>
    <row r="15" spans="1:25">
      <c r="A15" s="1" t="s">
        <v>58</v>
      </c>
      <c r="B15" s="121">
        <f t="shared" si="0"/>
        <v>13</v>
      </c>
      <c r="C15" s="2">
        <v>1</v>
      </c>
      <c r="D15" s="2">
        <v>1</v>
      </c>
      <c r="E15" s="120">
        <f t="shared" si="1"/>
        <v>1</v>
      </c>
      <c r="F15" s="2">
        <v>30</v>
      </c>
      <c r="G15" s="2">
        <v>10</v>
      </c>
      <c r="H15" s="120">
        <f t="shared" si="2"/>
        <v>40</v>
      </c>
      <c r="I15" s="2">
        <v>10</v>
      </c>
      <c r="J15" s="2">
        <v>10</v>
      </c>
      <c r="K15" s="2">
        <v>10</v>
      </c>
      <c r="L15" s="2">
        <v>5</v>
      </c>
      <c r="M15" s="2">
        <v>5</v>
      </c>
      <c r="N15" s="120">
        <f t="shared" si="3"/>
        <v>40</v>
      </c>
      <c r="O15" s="2">
        <v>10</v>
      </c>
      <c r="P15" s="2">
        <v>0</v>
      </c>
      <c r="Q15" s="2">
        <v>0</v>
      </c>
      <c r="R15" s="2">
        <v>2</v>
      </c>
      <c r="S15" s="120">
        <f t="shared" si="4"/>
        <v>2</v>
      </c>
      <c r="T15" s="120">
        <f t="shared" si="5"/>
        <v>92</v>
      </c>
      <c r="U15" s="2"/>
      <c r="V15" s="20">
        <v>41135.504102083331</v>
      </c>
      <c r="W15" s="15" t="s">
        <v>59</v>
      </c>
      <c r="X15" s="19"/>
      <c r="Y15" s="2" t="s">
        <v>38</v>
      </c>
    </row>
    <row r="16" spans="1:25">
      <c r="A16" s="2" t="s">
        <v>60</v>
      </c>
      <c r="B16" s="121">
        <f t="shared" si="0"/>
        <v>14</v>
      </c>
      <c r="C16" s="2">
        <v>1</v>
      </c>
      <c r="D16" s="2">
        <v>1</v>
      </c>
      <c r="E16" s="120">
        <f t="shared" si="1"/>
        <v>1</v>
      </c>
      <c r="F16" s="2">
        <v>30</v>
      </c>
      <c r="G16" s="2">
        <v>10</v>
      </c>
      <c r="H16" s="120">
        <f t="shared" si="2"/>
        <v>40</v>
      </c>
      <c r="I16" s="2">
        <v>10</v>
      </c>
      <c r="J16" s="2">
        <v>5</v>
      </c>
      <c r="K16" s="2">
        <v>10</v>
      </c>
      <c r="L16" s="2">
        <v>5</v>
      </c>
      <c r="M16" s="2">
        <v>5</v>
      </c>
      <c r="N16" s="120">
        <f t="shared" si="3"/>
        <v>35</v>
      </c>
      <c r="O16" s="2">
        <v>10</v>
      </c>
      <c r="P16" s="2">
        <v>0</v>
      </c>
      <c r="Q16" s="2">
        <v>3</v>
      </c>
      <c r="R16" s="2">
        <v>3</v>
      </c>
      <c r="S16" s="120">
        <f t="shared" si="4"/>
        <v>6</v>
      </c>
      <c r="T16" s="120">
        <f t="shared" si="5"/>
        <v>91</v>
      </c>
      <c r="U16" s="2"/>
      <c r="V16" s="20">
        <v>41128.454220833337</v>
      </c>
      <c r="W16" s="15" t="s">
        <v>61</v>
      </c>
      <c r="X16" s="19"/>
      <c r="Y16" s="2" t="s">
        <v>35</v>
      </c>
    </row>
    <row r="17" spans="1:25">
      <c r="A17" s="2" t="s">
        <v>62</v>
      </c>
      <c r="B17" s="121">
        <f t="shared" si="0"/>
        <v>14</v>
      </c>
      <c r="C17" s="2">
        <v>1</v>
      </c>
      <c r="D17" s="2">
        <v>1</v>
      </c>
      <c r="E17" s="120">
        <f t="shared" si="1"/>
        <v>1</v>
      </c>
      <c r="F17" s="2">
        <v>30</v>
      </c>
      <c r="G17" s="2">
        <v>10</v>
      </c>
      <c r="H17" s="120">
        <f t="shared" si="2"/>
        <v>40</v>
      </c>
      <c r="I17" s="2">
        <v>10</v>
      </c>
      <c r="J17" s="2">
        <v>5</v>
      </c>
      <c r="K17" s="2">
        <v>10</v>
      </c>
      <c r="L17" s="2">
        <v>5</v>
      </c>
      <c r="M17" s="2">
        <v>5</v>
      </c>
      <c r="N17" s="120">
        <f t="shared" si="3"/>
        <v>35</v>
      </c>
      <c r="O17" s="2">
        <v>10</v>
      </c>
      <c r="P17" s="2">
        <v>0</v>
      </c>
      <c r="Q17" s="2">
        <v>3</v>
      </c>
      <c r="R17" s="2">
        <v>3</v>
      </c>
      <c r="S17" s="120">
        <f t="shared" si="4"/>
        <v>6</v>
      </c>
      <c r="T17" s="120">
        <f t="shared" si="5"/>
        <v>91</v>
      </c>
      <c r="U17" s="2"/>
      <c r="V17" s="20">
        <v>41129.44754710648</v>
      </c>
      <c r="W17" s="15" t="s">
        <v>63</v>
      </c>
      <c r="X17" s="19"/>
      <c r="Y17" s="2" t="s">
        <v>51</v>
      </c>
    </row>
    <row r="18" spans="1:25">
      <c r="A18" s="2" t="s">
        <v>64</v>
      </c>
      <c r="B18" s="121">
        <f t="shared" si="0"/>
        <v>14</v>
      </c>
      <c r="C18" s="1">
        <v>1</v>
      </c>
      <c r="D18" s="1">
        <v>1</v>
      </c>
      <c r="E18" s="120">
        <f t="shared" si="1"/>
        <v>1</v>
      </c>
      <c r="F18" s="2">
        <v>30</v>
      </c>
      <c r="G18" s="2">
        <v>10</v>
      </c>
      <c r="H18" s="120">
        <f t="shared" si="2"/>
        <v>40</v>
      </c>
      <c r="I18" s="1">
        <v>10</v>
      </c>
      <c r="J18" s="1">
        <v>10</v>
      </c>
      <c r="K18" s="1">
        <v>10</v>
      </c>
      <c r="L18" s="1">
        <v>3</v>
      </c>
      <c r="M18" s="1">
        <v>5</v>
      </c>
      <c r="N18" s="120">
        <f t="shared" si="3"/>
        <v>38</v>
      </c>
      <c r="O18" s="1">
        <v>10</v>
      </c>
      <c r="P18" s="1">
        <v>0</v>
      </c>
      <c r="Q18" s="1">
        <v>3</v>
      </c>
      <c r="R18" s="1">
        <v>0</v>
      </c>
      <c r="S18" s="120">
        <f t="shared" si="4"/>
        <v>3</v>
      </c>
      <c r="T18" s="120">
        <f t="shared" si="5"/>
        <v>91</v>
      </c>
      <c r="U18" s="2"/>
      <c r="V18" s="20">
        <v>41148.411775231485</v>
      </c>
      <c r="W18" s="15" t="s">
        <v>65</v>
      </c>
      <c r="X18" s="19"/>
      <c r="Y18" s="2" t="s">
        <v>66</v>
      </c>
    </row>
    <row r="19" spans="1:25">
      <c r="A19" s="2" t="s">
        <v>67</v>
      </c>
      <c r="B19" s="121">
        <f t="shared" si="0"/>
        <v>14</v>
      </c>
      <c r="C19" s="2">
        <v>1</v>
      </c>
      <c r="D19" s="2">
        <v>1</v>
      </c>
      <c r="E19" s="120">
        <f t="shared" si="1"/>
        <v>1</v>
      </c>
      <c r="F19" s="2">
        <v>30</v>
      </c>
      <c r="G19" s="2">
        <v>10</v>
      </c>
      <c r="H19" s="120">
        <f t="shared" si="2"/>
        <v>40</v>
      </c>
      <c r="I19" s="2">
        <v>10</v>
      </c>
      <c r="J19" s="2">
        <v>10</v>
      </c>
      <c r="K19" s="2">
        <v>5</v>
      </c>
      <c r="L19" s="2">
        <v>5</v>
      </c>
      <c r="M19" s="1">
        <v>5</v>
      </c>
      <c r="N19" s="120">
        <f t="shared" si="3"/>
        <v>35</v>
      </c>
      <c r="O19" s="2">
        <v>10</v>
      </c>
      <c r="P19" s="2">
        <v>0</v>
      </c>
      <c r="Q19" s="1">
        <v>3</v>
      </c>
      <c r="R19" s="1">
        <v>3</v>
      </c>
      <c r="S19" s="120">
        <f t="shared" si="4"/>
        <v>6</v>
      </c>
      <c r="T19" s="120">
        <f t="shared" si="5"/>
        <v>91</v>
      </c>
      <c r="U19" s="2"/>
      <c r="V19" s="20">
        <v>41149.401188541669</v>
      </c>
      <c r="W19" s="15" t="s">
        <v>68</v>
      </c>
      <c r="X19" s="19"/>
      <c r="Y19" s="2" t="s">
        <v>66</v>
      </c>
    </row>
    <row r="20" spans="1:25">
      <c r="A20" s="2" t="s">
        <v>69</v>
      </c>
      <c r="B20" s="121">
        <f t="shared" si="0"/>
        <v>18</v>
      </c>
      <c r="C20" s="2">
        <v>1</v>
      </c>
      <c r="D20" s="2">
        <v>1</v>
      </c>
      <c r="E20" s="120">
        <f t="shared" si="1"/>
        <v>1</v>
      </c>
      <c r="F20" s="2">
        <v>30</v>
      </c>
      <c r="G20" s="2">
        <v>10</v>
      </c>
      <c r="H20" s="120">
        <f t="shared" si="2"/>
        <v>40</v>
      </c>
      <c r="I20" s="2">
        <v>10</v>
      </c>
      <c r="J20" s="2">
        <v>10</v>
      </c>
      <c r="K20" s="2">
        <v>5</v>
      </c>
      <c r="L20" s="2">
        <v>5</v>
      </c>
      <c r="M20" s="2">
        <v>5</v>
      </c>
      <c r="N20" s="120">
        <f t="shared" si="3"/>
        <v>35</v>
      </c>
      <c r="O20" s="2">
        <v>10</v>
      </c>
      <c r="P20" s="2">
        <v>0</v>
      </c>
      <c r="Q20" s="2">
        <v>3</v>
      </c>
      <c r="R20" s="2">
        <v>2</v>
      </c>
      <c r="S20" s="120">
        <f t="shared" si="4"/>
        <v>5</v>
      </c>
      <c r="T20" s="120">
        <f t="shared" si="5"/>
        <v>90</v>
      </c>
      <c r="U20" s="2"/>
      <c r="V20" s="20">
        <v>41128.557280787034</v>
      </c>
      <c r="W20" s="15" t="s">
        <v>70</v>
      </c>
      <c r="X20" s="19"/>
      <c r="Y20" s="2" t="s">
        <v>51</v>
      </c>
    </row>
    <row r="21" spans="1:25">
      <c r="A21" s="2" t="s">
        <v>71</v>
      </c>
      <c r="B21" s="121">
        <f t="shared" si="0"/>
        <v>18</v>
      </c>
      <c r="C21" s="2">
        <v>1</v>
      </c>
      <c r="D21" s="2">
        <v>1</v>
      </c>
      <c r="E21" s="120">
        <f t="shared" si="1"/>
        <v>1</v>
      </c>
      <c r="F21" s="2">
        <v>30</v>
      </c>
      <c r="G21" s="2">
        <v>10</v>
      </c>
      <c r="H21" s="120">
        <f t="shared" si="2"/>
        <v>40</v>
      </c>
      <c r="I21" s="2">
        <v>10</v>
      </c>
      <c r="J21" s="2">
        <v>10</v>
      </c>
      <c r="K21" s="2">
        <v>5</v>
      </c>
      <c r="L21" s="2">
        <v>5</v>
      </c>
      <c r="M21" s="2">
        <v>5</v>
      </c>
      <c r="N21" s="120">
        <f t="shared" si="3"/>
        <v>35</v>
      </c>
      <c r="O21" s="2">
        <v>10</v>
      </c>
      <c r="P21" s="2">
        <v>0</v>
      </c>
      <c r="Q21" s="2">
        <v>3</v>
      </c>
      <c r="R21" s="2">
        <v>2</v>
      </c>
      <c r="S21" s="120">
        <f t="shared" si="4"/>
        <v>5</v>
      </c>
      <c r="T21" s="120">
        <f t="shared" si="5"/>
        <v>90</v>
      </c>
      <c r="U21" s="2"/>
      <c r="V21" s="20">
        <v>41128.667342129629</v>
      </c>
      <c r="W21" s="15" t="s">
        <v>72</v>
      </c>
      <c r="X21" s="19"/>
      <c r="Y21" s="2" t="s">
        <v>35</v>
      </c>
    </row>
    <row r="22" spans="1:25">
      <c r="A22" s="2" t="s">
        <v>73</v>
      </c>
      <c r="B22" s="121">
        <f t="shared" si="0"/>
        <v>18</v>
      </c>
      <c r="C22" s="2">
        <v>1</v>
      </c>
      <c r="D22" s="2">
        <v>1</v>
      </c>
      <c r="E22" s="120">
        <f t="shared" si="1"/>
        <v>1</v>
      </c>
      <c r="F22" s="2">
        <v>30</v>
      </c>
      <c r="G22" s="2">
        <v>10</v>
      </c>
      <c r="H22" s="120">
        <f t="shared" si="2"/>
        <v>40</v>
      </c>
      <c r="I22" s="2">
        <v>10</v>
      </c>
      <c r="J22" s="2">
        <v>10</v>
      </c>
      <c r="K22" s="2">
        <v>5</v>
      </c>
      <c r="L22" s="2">
        <v>5</v>
      </c>
      <c r="M22" s="2">
        <v>5</v>
      </c>
      <c r="N22" s="120">
        <f t="shared" si="3"/>
        <v>35</v>
      </c>
      <c r="O22" s="2">
        <v>10</v>
      </c>
      <c r="P22" s="2">
        <v>0</v>
      </c>
      <c r="Q22" s="2">
        <v>3</v>
      </c>
      <c r="R22" s="2">
        <v>2</v>
      </c>
      <c r="S22" s="120">
        <f t="shared" si="4"/>
        <v>5</v>
      </c>
      <c r="T22" s="120">
        <f t="shared" si="5"/>
        <v>90</v>
      </c>
      <c r="U22" s="2"/>
      <c r="V22" s="20">
        <v>41129.654996180558</v>
      </c>
      <c r="W22" s="15" t="s">
        <v>74</v>
      </c>
      <c r="X22" s="19"/>
      <c r="Y22" s="2" t="s">
        <v>48</v>
      </c>
    </row>
    <row r="23" spans="1:25">
      <c r="A23" s="2" t="s">
        <v>75</v>
      </c>
      <c r="B23" s="121">
        <f t="shared" si="0"/>
        <v>18</v>
      </c>
      <c r="C23" s="2">
        <v>1</v>
      </c>
      <c r="D23" s="2">
        <v>1</v>
      </c>
      <c r="E23" s="120">
        <f t="shared" si="1"/>
        <v>1</v>
      </c>
      <c r="F23" s="2">
        <v>30</v>
      </c>
      <c r="G23" s="2">
        <v>10</v>
      </c>
      <c r="H23" s="120">
        <f t="shared" si="2"/>
        <v>40</v>
      </c>
      <c r="I23" s="2">
        <v>10</v>
      </c>
      <c r="J23" s="2">
        <v>10</v>
      </c>
      <c r="K23" s="2">
        <v>10</v>
      </c>
      <c r="L23" s="2">
        <v>5</v>
      </c>
      <c r="M23" s="2">
        <v>5</v>
      </c>
      <c r="N23" s="120">
        <f t="shared" si="3"/>
        <v>40</v>
      </c>
      <c r="O23" s="2">
        <v>10</v>
      </c>
      <c r="P23" s="2">
        <v>0</v>
      </c>
      <c r="Q23" s="2">
        <v>0</v>
      </c>
      <c r="R23" s="2">
        <v>0</v>
      </c>
      <c r="S23" s="120">
        <f t="shared" si="4"/>
        <v>0</v>
      </c>
      <c r="T23" s="120">
        <f t="shared" si="5"/>
        <v>90</v>
      </c>
      <c r="U23" s="2"/>
      <c r="V23" s="20">
        <v>41150.843272106482</v>
      </c>
      <c r="W23" s="15" t="s">
        <v>76</v>
      </c>
      <c r="X23" s="19"/>
      <c r="Y23" s="2" t="s">
        <v>29</v>
      </c>
    </row>
    <row r="24" spans="1:25">
      <c r="A24" s="2" t="s">
        <v>77</v>
      </c>
      <c r="B24" s="121">
        <f t="shared" si="0"/>
        <v>18</v>
      </c>
      <c r="C24" s="2">
        <v>1</v>
      </c>
      <c r="D24" s="2">
        <v>1</v>
      </c>
      <c r="E24" s="120">
        <f t="shared" si="1"/>
        <v>1</v>
      </c>
      <c r="F24" s="2">
        <v>30</v>
      </c>
      <c r="G24" s="2">
        <v>5</v>
      </c>
      <c r="H24" s="120">
        <f t="shared" si="2"/>
        <v>35</v>
      </c>
      <c r="I24" s="2">
        <v>10</v>
      </c>
      <c r="J24" s="2">
        <v>10</v>
      </c>
      <c r="K24" s="2">
        <v>10</v>
      </c>
      <c r="L24" s="2">
        <v>5</v>
      </c>
      <c r="M24" s="2">
        <v>5</v>
      </c>
      <c r="N24" s="120">
        <f t="shared" si="3"/>
        <v>40</v>
      </c>
      <c r="O24" s="2">
        <v>10</v>
      </c>
      <c r="P24" s="2">
        <v>0</v>
      </c>
      <c r="Q24" s="2">
        <v>3</v>
      </c>
      <c r="R24" s="2">
        <v>2</v>
      </c>
      <c r="S24" s="120">
        <f t="shared" si="4"/>
        <v>5</v>
      </c>
      <c r="T24" s="120">
        <f t="shared" si="5"/>
        <v>90</v>
      </c>
      <c r="U24" s="2"/>
      <c r="V24" s="20">
        <v>41151.219898726849</v>
      </c>
      <c r="W24" s="15" t="s">
        <v>78</v>
      </c>
      <c r="X24" s="19"/>
      <c r="Y24" s="2" t="s">
        <v>66</v>
      </c>
    </row>
    <row r="25" spans="1:25">
      <c r="A25" s="2" t="s">
        <v>79</v>
      </c>
      <c r="B25" s="121">
        <f t="shared" si="0"/>
        <v>18</v>
      </c>
      <c r="C25" s="2">
        <v>1</v>
      </c>
      <c r="D25" s="2">
        <v>1</v>
      </c>
      <c r="E25" s="120">
        <f t="shared" si="1"/>
        <v>1</v>
      </c>
      <c r="F25" s="2">
        <v>30</v>
      </c>
      <c r="G25" s="2">
        <v>10</v>
      </c>
      <c r="H25" s="120">
        <f t="shared" si="2"/>
        <v>40</v>
      </c>
      <c r="I25" s="2">
        <v>10</v>
      </c>
      <c r="J25" s="2">
        <v>10</v>
      </c>
      <c r="K25" s="2">
        <v>10</v>
      </c>
      <c r="L25" s="2">
        <v>5</v>
      </c>
      <c r="M25" s="2">
        <v>5</v>
      </c>
      <c r="N25" s="120">
        <f t="shared" si="3"/>
        <v>40</v>
      </c>
      <c r="O25" s="2">
        <v>10</v>
      </c>
      <c r="P25" s="2">
        <v>0</v>
      </c>
      <c r="Q25" s="2">
        <v>0</v>
      </c>
      <c r="R25" s="2">
        <v>0</v>
      </c>
      <c r="S25" s="120">
        <f t="shared" si="4"/>
        <v>0</v>
      </c>
      <c r="T25" s="120">
        <f t="shared" si="5"/>
        <v>90</v>
      </c>
      <c r="U25" s="2"/>
      <c r="V25" s="20">
        <v>41151.338857060182</v>
      </c>
      <c r="W25" s="15" t="s">
        <v>80</v>
      </c>
      <c r="X25" s="19"/>
      <c r="Y25" s="2" t="s">
        <v>32</v>
      </c>
    </row>
    <row r="26" spans="1:25">
      <c r="A26" s="2" t="s">
        <v>81</v>
      </c>
      <c r="B26" s="121">
        <f t="shared" si="0"/>
        <v>18</v>
      </c>
      <c r="C26" s="2">
        <v>1</v>
      </c>
      <c r="D26" s="2">
        <v>1</v>
      </c>
      <c r="E26" s="120">
        <f t="shared" si="1"/>
        <v>1</v>
      </c>
      <c r="F26" s="2">
        <v>30</v>
      </c>
      <c r="G26" s="2">
        <v>5</v>
      </c>
      <c r="H26" s="120">
        <f t="shared" si="2"/>
        <v>35</v>
      </c>
      <c r="I26" s="2">
        <v>10</v>
      </c>
      <c r="J26" s="2">
        <v>10</v>
      </c>
      <c r="K26" s="2">
        <v>10</v>
      </c>
      <c r="L26" s="2">
        <v>5</v>
      </c>
      <c r="M26" s="2">
        <v>5</v>
      </c>
      <c r="N26" s="120">
        <f t="shared" si="3"/>
        <v>40</v>
      </c>
      <c r="O26" s="2">
        <v>10</v>
      </c>
      <c r="P26" s="2">
        <v>0</v>
      </c>
      <c r="Q26" s="2">
        <v>3</v>
      </c>
      <c r="R26" s="2">
        <v>2</v>
      </c>
      <c r="S26" s="120">
        <f t="shared" si="4"/>
        <v>5</v>
      </c>
      <c r="T26" s="120">
        <f t="shared" si="5"/>
        <v>90</v>
      </c>
      <c r="U26" s="2"/>
      <c r="V26" s="20">
        <v>41151.412381828704</v>
      </c>
      <c r="W26" s="15" t="s">
        <v>82</v>
      </c>
      <c r="X26" s="19"/>
      <c r="Y26" s="2" t="s">
        <v>29</v>
      </c>
    </row>
    <row r="27" spans="1:25">
      <c r="A27" s="2" t="s">
        <v>83</v>
      </c>
      <c r="B27" s="121">
        <f t="shared" si="0"/>
        <v>18</v>
      </c>
      <c r="C27" s="2">
        <v>1</v>
      </c>
      <c r="D27" s="2">
        <v>1</v>
      </c>
      <c r="E27" s="120">
        <f t="shared" si="1"/>
        <v>1</v>
      </c>
      <c r="F27" s="2">
        <v>30</v>
      </c>
      <c r="G27" s="2">
        <v>10</v>
      </c>
      <c r="H27" s="120">
        <f t="shared" si="2"/>
        <v>40</v>
      </c>
      <c r="I27" s="2">
        <v>10</v>
      </c>
      <c r="J27" s="2">
        <v>5</v>
      </c>
      <c r="K27" s="2">
        <v>10</v>
      </c>
      <c r="L27" s="2">
        <v>3</v>
      </c>
      <c r="M27" s="2">
        <v>5</v>
      </c>
      <c r="N27" s="120">
        <f t="shared" si="3"/>
        <v>33</v>
      </c>
      <c r="O27" s="2">
        <v>10</v>
      </c>
      <c r="P27" s="2">
        <v>4</v>
      </c>
      <c r="Q27" s="2">
        <v>3</v>
      </c>
      <c r="R27" s="2">
        <v>0</v>
      </c>
      <c r="S27" s="120">
        <f t="shared" si="4"/>
        <v>7</v>
      </c>
      <c r="T27" s="120">
        <f t="shared" si="5"/>
        <v>90</v>
      </c>
      <c r="U27" s="2"/>
      <c r="V27" s="20">
        <v>41128.720081597225</v>
      </c>
      <c r="W27" s="15" t="s">
        <v>84</v>
      </c>
      <c r="X27" s="19"/>
      <c r="Y27" s="2" t="s">
        <v>48</v>
      </c>
    </row>
    <row r="28" spans="1:25">
      <c r="A28" s="2" t="s">
        <v>85</v>
      </c>
      <c r="B28" s="121">
        <f t="shared" si="0"/>
        <v>26</v>
      </c>
      <c r="C28" s="2">
        <v>1</v>
      </c>
      <c r="D28" s="2">
        <v>1</v>
      </c>
      <c r="E28" s="120">
        <f t="shared" si="1"/>
        <v>1</v>
      </c>
      <c r="F28" s="2">
        <v>30</v>
      </c>
      <c r="G28" s="2">
        <v>10</v>
      </c>
      <c r="H28" s="120">
        <f t="shared" si="2"/>
        <v>40</v>
      </c>
      <c r="I28" s="2">
        <v>10</v>
      </c>
      <c r="J28" s="2">
        <v>10</v>
      </c>
      <c r="K28" s="2">
        <v>5</v>
      </c>
      <c r="L28" s="2">
        <v>5</v>
      </c>
      <c r="M28" s="1">
        <v>5</v>
      </c>
      <c r="N28" s="120">
        <f t="shared" si="3"/>
        <v>35</v>
      </c>
      <c r="O28" s="2">
        <v>10</v>
      </c>
      <c r="P28" s="2">
        <v>0</v>
      </c>
      <c r="Q28" s="1">
        <v>3</v>
      </c>
      <c r="R28" s="1">
        <v>0</v>
      </c>
      <c r="S28" s="120">
        <f t="shared" si="4"/>
        <v>3</v>
      </c>
      <c r="T28" s="120">
        <f t="shared" si="5"/>
        <v>88</v>
      </c>
      <c r="U28" s="2"/>
      <c r="V28" s="20">
        <v>41148.515784143521</v>
      </c>
      <c r="W28" s="15" t="s">
        <v>86</v>
      </c>
      <c r="X28" s="19"/>
      <c r="Y28" s="2" t="s">
        <v>29</v>
      </c>
    </row>
    <row r="29" spans="1:25">
      <c r="A29" s="2" t="s">
        <v>87</v>
      </c>
      <c r="B29" s="121">
        <f t="shared" si="0"/>
        <v>26</v>
      </c>
      <c r="C29" s="2">
        <v>1</v>
      </c>
      <c r="D29" s="2">
        <v>1</v>
      </c>
      <c r="E29" s="120">
        <f t="shared" si="1"/>
        <v>1</v>
      </c>
      <c r="F29" s="2">
        <v>30</v>
      </c>
      <c r="G29" s="2">
        <v>10</v>
      </c>
      <c r="H29" s="120">
        <f t="shared" si="2"/>
        <v>40</v>
      </c>
      <c r="I29" s="2">
        <v>10</v>
      </c>
      <c r="J29" s="2">
        <v>10</v>
      </c>
      <c r="K29" s="2">
        <v>10</v>
      </c>
      <c r="L29" s="2">
        <v>5</v>
      </c>
      <c r="M29" s="1">
        <v>5</v>
      </c>
      <c r="N29" s="120">
        <f t="shared" si="3"/>
        <v>40</v>
      </c>
      <c r="O29" s="2">
        <v>5</v>
      </c>
      <c r="P29" s="2">
        <v>0</v>
      </c>
      <c r="Q29" s="1">
        <v>3</v>
      </c>
      <c r="R29" s="1">
        <v>0</v>
      </c>
      <c r="S29" s="120">
        <f t="shared" si="4"/>
        <v>3</v>
      </c>
      <c r="T29" s="120">
        <f t="shared" si="5"/>
        <v>88</v>
      </c>
      <c r="U29" s="2"/>
      <c r="V29" s="20">
        <v>41148.71360023148</v>
      </c>
      <c r="W29" s="15" t="s">
        <v>88</v>
      </c>
      <c r="X29" s="19"/>
      <c r="Y29" s="2" t="s">
        <v>66</v>
      </c>
    </row>
    <row r="30" spans="1:25">
      <c r="A30" s="2" t="s">
        <v>89</v>
      </c>
      <c r="B30" s="121">
        <f t="shared" si="0"/>
        <v>26</v>
      </c>
      <c r="C30" s="2">
        <v>1</v>
      </c>
      <c r="D30" s="2">
        <v>1</v>
      </c>
      <c r="E30" s="120">
        <f t="shared" si="1"/>
        <v>1</v>
      </c>
      <c r="F30" s="2">
        <v>30</v>
      </c>
      <c r="G30" s="2">
        <v>10</v>
      </c>
      <c r="H30" s="120">
        <f t="shared" si="2"/>
        <v>40</v>
      </c>
      <c r="I30" s="2">
        <v>10</v>
      </c>
      <c r="J30" s="2">
        <v>10</v>
      </c>
      <c r="K30" s="2">
        <v>5</v>
      </c>
      <c r="L30" s="2">
        <v>5</v>
      </c>
      <c r="M30" s="2">
        <v>5</v>
      </c>
      <c r="N30" s="120">
        <f t="shared" si="3"/>
        <v>35</v>
      </c>
      <c r="O30" s="2">
        <v>10</v>
      </c>
      <c r="P30" s="2">
        <v>0</v>
      </c>
      <c r="Q30" s="2">
        <v>3</v>
      </c>
      <c r="R30" s="2">
        <v>0</v>
      </c>
      <c r="S30" s="120">
        <f t="shared" si="4"/>
        <v>3</v>
      </c>
      <c r="T30" s="120">
        <f t="shared" si="5"/>
        <v>88</v>
      </c>
      <c r="U30" s="2"/>
      <c r="V30" s="20">
        <v>41129.472712847222</v>
      </c>
      <c r="W30" s="15" t="s">
        <v>90</v>
      </c>
      <c r="X30" s="19"/>
      <c r="Y30" s="2" t="s">
        <v>38</v>
      </c>
    </row>
    <row r="31" spans="1:25">
      <c r="A31" s="2" t="s">
        <v>91</v>
      </c>
      <c r="B31" s="121">
        <f t="shared" si="0"/>
        <v>29</v>
      </c>
      <c r="C31" s="2">
        <v>1</v>
      </c>
      <c r="D31" s="2">
        <v>1</v>
      </c>
      <c r="E31" s="120">
        <f t="shared" si="1"/>
        <v>1</v>
      </c>
      <c r="F31" s="2">
        <v>30</v>
      </c>
      <c r="G31" s="2">
        <v>5</v>
      </c>
      <c r="H31" s="120">
        <f t="shared" si="2"/>
        <v>35</v>
      </c>
      <c r="I31" s="2">
        <v>10</v>
      </c>
      <c r="J31" s="2">
        <v>10</v>
      </c>
      <c r="K31" s="2">
        <v>10</v>
      </c>
      <c r="L31" s="2">
        <v>5</v>
      </c>
      <c r="M31" s="2">
        <v>5</v>
      </c>
      <c r="N31" s="120">
        <f t="shared" si="3"/>
        <v>40</v>
      </c>
      <c r="O31" s="2">
        <v>10</v>
      </c>
      <c r="P31" s="2">
        <v>0</v>
      </c>
      <c r="Q31" s="2">
        <v>0</v>
      </c>
      <c r="R31" s="2">
        <v>2</v>
      </c>
      <c r="S31" s="120">
        <f t="shared" si="4"/>
        <v>2</v>
      </c>
      <c r="T31" s="120">
        <f t="shared" si="5"/>
        <v>87</v>
      </c>
      <c r="U31" s="2"/>
      <c r="V31" s="20">
        <v>41148.335535648148</v>
      </c>
      <c r="W31" s="15" t="s">
        <v>92</v>
      </c>
      <c r="X31" s="19"/>
      <c r="Y31" s="2" t="s">
        <v>35</v>
      </c>
    </row>
    <row r="32" spans="1:25">
      <c r="A32" s="2" t="s">
        <v>93</v>
      </c>
      <c r="B32" s="121">
        <f t="shared" si="0"/>
        <v>30</v>
      </c>
      <c r="C32" s="2">
        <v>1</v>
      </c>
      <c r="D32" s="2">
        <v>1</v>
      </c>
      <c r="E32" s="120">
        <f t="shared" si="1"/>
        <v>1</v>
      </c>
      <c r="F32" s="2">
        <v>30</v>
      </c>
      <c r="G32" s="2">
        <v>10</v>
      </c>
      <c r="H32" s="120">
        <f t="shared" si="2"/>
        <v>40</v>
      </c>
      <c r="I32" s="2">
        <v>10</v>
      </c>
      <c r="J32" s="2">
        <v>10</v>
      </c>
      <c r="K32" s="2">
        <v>10</v>
      </c>
      <c r="L32" s="2">
        <v>0</v>
      </c>
      <c r="M32" s="2">
        <v>3</v>
      </c>
      <c r="N32" s="120">
        <f t="shared" si="3"/>
        <v>33</v>
      </c>
      <c r="O32" s="2">
        <v>10</v>
      </c>
      <c r="P32" s="2">
        <v>0</v>
      </c>
      <c r="Q32" s="2">
        <v>0</v>
      </c>
      <c r="R32" s="2">
        <v>3</v>
      </c>
      <c r="S32" s="120">
        <f t="shared" si="4"/>
        <v>3</v>
      </c>
      <c r="T32" s="120">
        <f t="shared" si="5"/>
        <v>86</v>
      </c>
      <c r="U32" s="2"/>
      <c r="V32" s="20">
        <v>41155.421480902776</v>
      </c>
      <c r="W32" s="15" t="s">
        <v>94</v>
      </c>
      <c r="X32" s="19"/>
      <c r="Y32" s="2" t="s">
        <v>29</v>
      </c>
    </row>
    <row r="33" spans="1:25">
      <c r="A33" s="2" t="s">
        <v>95</v>
      </c>
      <c r="B33" s="121">
        <f t="shared" si="0"/>
        <v>31</v>
      </c>
      <c r="C33" s="2">
        <v>1</v>
      </c>
      <c r="D33" s="2">
        <v>1</v>
      </c>
      <c r="E33" s="120">
        <f t="shared" si="1"/>
        <v>1</v>
      </c>
      <c r="F33" s="2">
        <v>30</v>
      </c>
      <c r="G33" s="2">
        <v>10</v>
      </c>
      <c r="H33" s="120">
        <f t="shared" si="2"/>
        <v>40</v>
      </c>
      <c r="I33" s="2">
        <v>10</v>
      </c>
      <c r="J33" s="2">
        <v>5</v>
      </c>
      <c r="K33" s="2">
        <v>10</v>
      </c>
      <c r="L33" s="2">
        <v>5</v>
      </c>
      <c r="M33" s="2">
        <v>5</v>
      </c>
      <c r="N33" s="120">
        <f t="shared" si="3"/>
        <v>35</v>
      </c>
      <c r="O33" s="2">
        <v>10</v>
      </c>
      <c r="P33" s="2">
        <v>0</v>
      </c>
      <c r="Q33" s="2">
        <v>0</v>
      </c>
      <c r="R33" s="2">
        <v>0</v>
      </c>
      <c r="S33" s="120">
        <f t="shared" si="4"/>
        <v>0</v>
      </c>
      <c r="T33" s="120">
        <f t="shared" si="5"/>
        <v>85</v>
      </c>
      <c r="U33" s="2"/>
      <c r="V33" s="20">
        <v>41135.436285185184</v>
      </c>
      <c r="W33" s="15" t="s">
        <v>96</v>
      </c>
      <c r="X33" s="19"/>
      <c r="Y33" s="2" t="s">
        <v>38</v>
      </c>
    </row>
    <row r="34" spans="1:25">
      <c r="A34" s="2" t="s">
        <v>97</v>
      </c>
      <c r="B34" s="121">
        <f t="shared" si="0"/>
        <v>31</v>
      </c>
      <c r="C34" s="2">
        <v>1</v>
      </c>
      <c r="D34" s="2">
        <v>1</v>
      </c>
      <c r="E34" s="120">
        <f t="shared" si="1"/>
        <v>1</v>
      </c>
      <c r="F34" s="2">
        <v>30</v>
      </c>
      <c r="G34" s="2">
        <v>5</v>
      </c>
      <c r="H34" s="120">
        <f t="shared" si="2"/>
        <v>35</v>
      </c>
      <c r="I34" s="2">
        <v>10</v>
      </c>
      <c r="J34" s="2">
        <v>10</v>
      </c>
      <c r="K34" s="2">
        <v>10</v>
      </c>
      <c r="L34" s="2">
        <v>5</v>
      </c>
      <c r="M34" s="2">
        <v>5</v>
      </c>
      <c r="N34" s="120">
        <f t="shared" si="3"/>
        <v>40</v>
      </c>
      <c r="O34" s="2">
        <v>10</v>
      </c>
      <c r="P34" s="2">
        <v>0</v>
      </c>
      <c r="Q34" s="2">
        <v>0</v>
      </c>
      <c r="R34" s="2">
        <v>0</v>
      </c>
      <c r="S34" s="120">
        <f t="shared" si="4"/>
        <v>0</v>
      </c>
      <c r="T34" s="120">
        <f t="shared" si="5"/>
        <v>85</v>
      </c>
      <c r="U34" s="2"/>
      <c r="V34" s="20">
        <v>41145.515449999999</v>
      </c>
      <c r="W34" s="15" t="s">
        <v>98</v>
      </c>
      <c r="X34" s="19"/>
      <c r="Y34" s="2" t="s">
        <v>29</v>
      </c>
    </row>
    <row r="35" spans="1:25">
      <c r="A35" s="1" t="s">
        <v>99</v>
      </c>
      <c r="B35" s="121">
        <f t="shared" ref="B35:B66" si="6">RANK(T35,$T$3:$T$102,0)</f>
        <v>31</v>
      </c>
      <c r="C35" s="2">
        <v>1</v>
      </c>
      <c r="D35" s="2">
        <v>1</v>
      </c>
      <c r="E35" s="120">
        <f t="shared" ref="E35:E66" si="7">C35*D35</f>
        <v>1</v>
      </c>
      <c r="F35" s="2">
        <v>30</v>
      </c>
      <c r="G35" s="2">
        <v>5</v>
      </c>
      <c r="H35" s="120">
        <f t="shared" ref="H35:H66" si="8">F35+G35</f>
        <v>35</v>
      </c>
      <c r="I35" s="2">
        <v>10</v>
      </c>
      <c r="J35" s="2">
        <v>10</v>
      </c>
      <c r="K35" s="2">
        <v>5</v>
      </c>
      <c r="L35" s="2">
        <v>5</v>
      </c>
      <c r="M35" s="1">
        <v>5</v>
      </c>
      <c r="N35" s="120">
        <f t="shared" ref="N35:N66" si="9">I35+J35+K35+L35+M35</f>
        <v>35</v>
      </c>
      <c r="O35" s="2">
        <v>10</v>
      </c>
      <c r="P35" s="2">
        <v>0</v>
      </c>
      <c r="Q35" s="1">
        <v>3</v>
      </c>
      <c r="R35" s="1">
        <v>2</v>
      </c>
      <c r="S35" s="120">
        <f t="shared" ref="S35:S66" si="10">P35+Q35+R35</f>
        <v>5</v>
      </c>
      <c r="T35" s="120">
        <f t="shared" ref="T35:T66" si="11">E35*H35+N35+O35+S35</f>
        <v>85</v>
      </c>
      <c r="U35" s="2"/>
      <c r="V35" s="20">
        <v>41148.667116087963</v>
      </c>
      <c r="W35" s="15" t="s">
        <v>100</v>
      </c>
      <c r="X35" s="19"/>
      <c r="Y35" s="2" t="s">
        <v>51</v>
      </c>
    </row>
    <row r="36" spans="1:25">
      <c r="A36" s="2" t="s">
        <v>101</v>
      </c>
      <c r="B36" s="121">
        <f t="shared" si="6"/>
        <v>31</v>
      </c>
      <c r="C36" s="2">
        <v>1</v>
      </c>
      <c r="D36" s="2">
        <v>1</v>
      </c>
      <c r="E36" s="120">
        <f t="shared" si="7"/>
        <v>1</v>
      </c>
      <c r="F36" s="2">
        <v>30</v>
      </c>
      <c r="G36" s="2">
        <v>10</v>
      </c>
      <c r="H36" s="120">
        <f t="shared" si="8"/>
        <v>40</v>
      </c>
      <c r="I36" s="2">
        <v>10</v>
      </c>
      <c r="J36" s="2">
        <v>10</v>
      </c>
      <c r="K36" s="2">
        <v>0</v>
      </c>
      <c r="L36" s="2">
        <v>5</v>
      </c>
      <c r="M36" s="2">
        <v>5</v>
      </c>
      <c r="N36" s="120">
        <f t="shared" si="9"/>
        <v>30</v>
      </c>
      <c r="O36" s="2">
        <v>10</v>
      </c>
      <c r="P36" s="2">
        <v>0</v>
      </c>
      <c r="Q36" s="2">
        <v>3</v>
      </c>
      <c r="R36" s="2">
        <v>2</v>
      </c>
      <c r="S36" s="120">
        <f t="shared" si="10"/>
        <v>5</v>
      </c>
      <c r="T36" s="120">
        <f t="shared" si="11"/>
        <v>85</v>
      </c>
      <c r="U36" s="2"/>
      <c r="V36" s="20">
        <v>41135.475602893515</v>
      </c>
      <c r="W36" s="15" t="s">
        <v>102</v>
      </c>
      <c r="X36" s="19"/>
      <c r="Y36" s="2" t="s">
        <v>35</v>
      </c>
    </row>
    <row r="37" spans="1:25">
      <c r="A37" s="2" t="s">
        <v>103</v>
      </c>
      <c r="B37" s="121">
        <f t="shared" si="6"/>
        <v>35</v>
      </c>
      <c r="C37" s="2">
        <v>1</v>
      </c>
      <c r="D37" s="2">
        <v>1</v>
      </c>
      <c r="E37" s="120">
        <f t="shared" si="7"/>
        <v>1</v>
      </c>
      <c r="F37" s="2">
        <v>30</v>
      </c>
      <c r="G37" s="2">
        <v>10</v>
      </c>
      <c r="H37" s="120">
        <f t="shared" si="8"/>
        <v>40</v>
      </c>
      <c r="I37" s="2">
        <v>10</v>
      </c>
      <c r="J37" s="2">
        <v>10</v>
      </c>
      <c r="K37" s="2">
        <v>10</v>
      </c>
      <c r="L37" s="2">
        <v>3</v>
      </c>
      <c r="M37" s="2">
        <v>0</v>
      </c>
      <c r="N37" s="120">
        <f t="shared" si="9"/>
        <v>33</v>
      </c>
      <c r="O37" s="2">
        <v>10</v>
      </c>
      <c r="P37" s="2">
        <v>0</v>
      </c>
      <c r="Q37" s="2">
        <v>0</v>
      </c>
      <c r="R37" s="2">
        <v>0</v>
      </c>
      <c r="S37" s="120">
        <f t="shared" si="10"/>
        <v>0</v>
      </c>
      <c r="T37" s="120">
        <f t="shared" si="11"/>
        <v>83</v>
      </c>
      <c r="U37" s="2"/>
      <c r="V37" s="20">
        <v>41128.720081597225</v>
      </c>
      <c r="W37" s="15" t="s">
        <v>104</v>
      </c>
      <c r="X37" s="19"/>
      <c r="Y37" s="2" t="s">
        <v>38</v>
      </c>
    </row>
    <row r="38" spans="1:25">
      <c r="A38" s="1" t="s">
        <v>105</v>
      </c>
      <c r="B38" s="121">
        <f t="shared" si="6"/>
        <v>35</v>
      </c>
      <c r="C38" s="2">
        <v>1</v>
      </c>
      <c r="D38" s="2">
        <v>1</v>
      </c>
      <c r="E38" s="120">
        <f t="shared" si="7"/>
        <v>1</v>
      </c>
      <c r="F38" s="2">
        <v>30</v>
      </c>
      <c r="G38" s="2">
        <v>10</v>
      </c>
      <c r="H38" s="120">
        <f t="shared" si="8"/>
        <v>40</v>
      </c>
      <c r="I38" s="2">
        <v>10</v>
      </c>
      <c r="J38" s="2">
        <v>5</v>
      </c>
      <c r="K38" s="2">
        <v>10</v>
      </c>
      <c r="L38" s="2">
        <v>5</v>
      </c>
      <c r="M38" s="2">
        <v>3</v>
      </c>
      <c r="N38" s="120">
        <f t="shared" si="9"/>
        <v>33</v>
      </c>
      <c r="O38" s="2">
        <v>10</v>
      </c>
      <c r="P38" s="2">
        <v>0</v>
      </c>
      <c r="Q38" s="2">
        <v>0</v>
      </c>
      <c r="R38" s="2">
        <v>0</v>
      </c>
      <c r="S38" s="120">
        <f t="shared" si="10"/>
        <v>0</v>
      </c>
      <c r="T38" s="120">
        <f t="shared" si="11"/>
        <v>83</v>
      </c>
      <c r="U38" s="2"/>
      <c r="V38" s="20">
        <v>41150.855958912034</v>
      </c>
      <c r="W38" s="15" t="s">
        <v>106</v>
      </c>
      <c r="X38" s="19"/>
      <c r="Y38" s="2" t="s">
        <v>32</v>
      </c>
    </row>
    <row r="39" spans="1:25">
      <c r="A39" s="2" t="s">
        <v>107</v>
      </c>
      <c r="B39" s="121">
        <f t="shared" si="6"/>
        <v>37</v>
      </c>
      <c r="C39" s="2">
        <v>1</v>
      </c>
      <c r="D39" s="2">
        <v>1</v>
      </c>
      <c r="E39" s="120">
        <f t="shared" si="7"/>
        <v>1</v>
      </c>
      <c r="F39" s="2">
        <v>30</v>
      </c>
      <c r="G39" s="2">
        <v>5</v>
      </c>
      <c r="H39" s="120">
        <f t="shared" si="8"/>
        <v>35</v>
      </c>
      <c r="I39" s="2">
        <v>10</v>
      </c>
      <c r="J39" s="2">
        <v>10</v>
      </c>
      <c r="K39" s="2">
        <v>5</v>
      </c>
      <c r="L39" s="2">
        <v>5</v>
      </c>
      <c r="M39" s="2">
        <v>5</v>
      </c>
      <c r="N39" s="120">
        <f t="shared" si="9"/>
        <v>35</v>
      </c>
      <c r="O39" s="2">
        <v>5</v>
      </c>
      <c r="P39" s="2">
        <v>0</v>
      </c>
      <c r="Q39" s="2">
        <v>3</v>
      </c>
      <c r="R39" s="2">
        <v>3</v>
      </c>
      <c r="S39" s="120">
        <f t="shared" si="10"/>
        <v>6</v>
      </c>
      <c r="T39" s="120">
        <f t="shared" si="11"/>
        <v>81</v>
      </c>
      <c r="U39" s="2"/>
      <c r="V39" s="20">
        <v>41128.479063888888</v>
      </c>
      <c r="W39" s="15" t="s">
        <v>108</v>
      </c>
      <c r="X39" s="19"/>
      <c r="Y39" s="2" t="s">
        <v>41</v>
      </c>
    </row>
    <row r="40" spans="1:25">
      <c r="A40" s="2" t="s">
        <v>109</v>
      </c>
      <c r="B40" s="121">
        <f t="shared" si="6"/>
        <v>37</v>
      </c>
      <c r="C40" s="2">
        <v>1</v>
      </c>
      <c r="D40" s="2">
        <v>1</v>
      </c>
      <c r="E40" s="120">
        <f t="shared" si="7"/>
        <v>1</v>
      </c>
      <c r="F40" s="2">
        <v>30</v>
      </c>
      <c r="G40" s="2">
        <v>10</v>
      </c>
      <c r="H40" s="120">
        <f t="shared" si="8"/>
        <v>40</v>
      </c>
      <c r="I40" s="2">
        <v>10</v>
      </c>
      <c r="J40" s="1">
        <v>5</v>
      </c>
      <c r="K40" s="2">
        <v>10</v>
      </c>
      <c r="L40" s="1">
        <v>3</v>
      </c>
      <c r="M40" s="1">
        <v>0</v>
      </c>
      <c r="N40" s="120">
        <f t="shared" si="9"/>
        <v>28</v>
      </c>
      <c r="O40" s="2">
        <v>10</v>
      </c>
      <c r="P40" s="2">
        <v>0</v>
      </c>
      <c r="Q40" s="2">
        <v>3</v>
      </c>
      <c r="R40" s="2">
        <v>0</v>
      </c>
      <c r="S40" s="120">
        <f t="shared" si="10"/>
        <v>3</v>
      </c>
      <c r="T40" s="120">
        <f t="shared" si="11"/>
        <v>81</v>
      </c>
      <c r="U40" s="2"/>
      <c r="V40" s="20">
        <v>41151.557894791666</v>
      </c>
      <c r="W40" s="15" t="s">
        <v>110</v>
      </c>
      <c r="X40" s="19"/>
      <c r="Y40" s="2" t="s">
        <v>48</v>
      </c>
    </row>
    <row r="41" spans="1:25">
      <c r="A41" s="2" t="s">
        <v>111</v>
      </c>
      <c r="B41" s="121">
        <f t="shared" si="6"/>
        <v>39</v>
      </c>
      <c r="C41" s="2">
        <v>1</v>
      </c>
      <c r="D41" s="2">
        <v>1</v>
      </c>
      <c r="E41" s="120">
        <f t="shared" si="7"/>
        <v>1</v>
      </c>
      <c r="F41" s="2">
        <v>30</v>
      </c>
      <c r="G41" s="2">
        <v>5</v>
      </c>
      <c r="H41" s="120">
        <f t="shared" si="8"/>
        <v>35</v>
      </c>
      <c r="I41" s="2">
        <v>10</v>
      </c>
      <c r="J41" s="2">
        <v>10</v>
      </c>
      <c r="K41" s="2">
        <v>10</v>
      </c>
      <c r="L41" s="2">
        <v>0</v>
      </c>
      <c r="M41" s="2">
        <v>5</v>
      </c>
      <c r="N41" s="120">
        <f t="shared" si="9"/>
        <v>35</v>
      </c>
      <c r="O41" s="2">
        <v>10</v>
      </c>
      <c r="P41" s="2">
        <v>0</v>
      </c>
      <c r="Q41" s="2">
        <v>0</v>
      </c>
      <c r="R41" s="2">
        <v>0</v>
      </c>
      <c r="S41" s="120">
        <f t="shared" si="10"/>
        <v>0</v>
      </c>
      <c r="T41" s="120">
        <f t="shared" si="11"/>
        <v>80</v>
      </c>
      <c r="U41" s="2"/>
      <c r="V41" s="20">
        <v>41128.732057986112</v>
      </c>
      <c r="W41" s="15" t="s">
        <v>112</v>
      </c>
      <c r="X41" s="19"/>
      <c r="Y41" s="2" t="s">
        <v>41</v>
      </c>
    </row>
    <row r="42" spans="1:25">
      <c r="A42" s="2" t="s">
        <v>113</v>
      </c>
      <c r="B42" s="121">
        <f t="shared" si="6"/>
        <v>39</v>
      </c>
      <c r="C42" s="2">
        <v>1</v>
      </c>
      <c r="D42" s="2">
        <v>1</v>
      </c>
      <c r="E42" s="120">
        <f t="shared" si="7"/>
        <v>1</v>
      </c>
      <c r="F42" s="2">
        <v>30</v>
      </c>
      <c r="G42" s="2">
        <v>5</v>
      </c>
      <c r="H42" s="120">
        <f t="shared" si="8"/>
        <v>35</v>
      </c>
      <c r="I42" s="2">
        <v>10</v>
      </c>
      <c r="J42" s="2">
        <v>10</v>
      </c>
      <c r="K42" s="2">
        <v>5</v>
      </c>
      <c r="L42" s="2">
        <v>5</v>
      </c>
      <c r="M42" s="1">
        <v>5</v>
      </c>
      <c r="N42" s="120">
        <f t="shared" si="9"/>
        <v>35</v>
      </c>
      <c r="O42" s="2">
        <v>10</v>
      </c>
      <c r="P42" s="2">
        <v>0</v>
      </c>
      <c r="Q42" s="1">
        <v>0</v>
      </c>
      <c r="R42" s="1">
        <v>0</v>
      </c>
      <c r="S42" s="120">
        <f t="shared" si="10"/>
        <v>0</v>
      </c>
      <c r="T42" s="120">
        <f t="shared" si="11"/>
        <v>80</v>
      </c>
      <c r="U42" s="2"/>
      <c r="V42" s="20">
        <v>41148.48795451389</v>
      </c>
      <c r="W42" s="15" t="s">
        <v>114</v>
      </c>
      <c r="X42" s="19"/>
      <c r="Y42" s="2" t="s">
        <v>32</v>
      </c>
    </row>
    <row r="43" spans="1:25">
      <c r="A43" s="2" t="s">
        <v>115</v>
      </c>
      <c r="B43" s="121">
        <f t="shared" si="6"/>
        <v>39</v>
      </c>
      <c r="C43" s="2">
        <v>1</v>
      </c>
      <c r="D43" s="2">
        <v>1</v>
      </c>
      <c r="E43" s="120">
        <f t="shared" si="7"/>
        <v>1</v>
      </c>
      <c r="F43" s="2">
        <v>30</v>
      </c>
      <c r="G43" s="2">
        <v>5</v>
      </c>
      <c r="H43" s="120">
        <f t="shared" si="8"/>
        <v>35</v>
      </c>
      <c r="I43" s="2">
        <v>10</v>
      </c>
      <c r="J43" s="2">
        <v>10</v>
      </c>
      <c r="K43" s="2">
        <v>10</v>
      </c>
      <c r="L43" s="2">
        <v>5</v>
      </c>
      <c r="M43" s="2">
        <v>5</v>
      </c>
      <c r="N43" s="120">
        <f t="shared" si="9"/>
        <v>40</v>
      </c>
      <c r="O43" s="2">
        <v>5</v>
      </c>
      <c r="P43" s="2">
        <v>0</v>
      </c>
      <c r="Q43" s="2">
        <v>0</v>
      </c>
      <c r="R43" s="2">
        <v>0</v>
      </c>
      <c r="S43" s="120">
        <f t="shared" si="10"/>
        <v>0</v>
      </c>
      <c r="T43" s="120">
        <f t="shared" si="11"/>
        <v>80</v>
      </c>
      <c r="U43" s="2"/>
      <c r="V43" s="20">
        <v>41151.493518634263</v>
      </c>
      <c r="W43" s="15" t="s">
        <v>116</v>
      </c>
      <c r="X43" s="19"/>
      <c r="Y43" s="2" t="s">
        <v>29</v>
      </c>
    </row>
    <row r="44" spans="1:25">
      <c r="A44" s="2" t="s">
        <v>117</v>
      </c>
      <c r="B44" s="121">
        <f t="shared" si="6"/>
        <v>39</v>
      </c>
      <c r="C44" s="2">
        <v>1</v>
      </c>
      <c r="D44" s="2">
        <v>1</v>
      </c>
      <c r="E44" s="120">
        <f t="shared" si="7"/>
        <v>1</v>
      </c>
      <c r="F44" s="2">
        <v>30</v>
      </c>
      <c r="G44" s="2">
        <v>10</v>
      </c>
      <c r="H44" s="120">
        <f t="shared" si="8"/>
        <v>40</v>
      </c>
      <c r="I44" s="2">
        <v>10</v>
      </c>
      <c r="J44" s="1">
        <v>10</v>
      </c>
      <c r="K44" s="2">
        <v>5</v>
      </c>
      <c r="L44" s="1">
        <v>5</v>
      </c>
      <c r="M44" s="1">
        <v>5</v>
      </c>
      <c r="N44" s="120">
        <f t="shared" si="9"/>
        <v>35</v>
      </c>
      <c r="O44" s="2">
        <v>5</v>
      </c>
      <c r="P44" s="2">
        <v>0</v>
      </c>
      <c r="Q44" s="2">
        <v>0</v>
      </c>
      <c r="R44" s="2">
        <v>0</v>
      </c>
      <c r="S44" s="120">
        <f t="shared" si="10"/>
        <v>0</v>
      </c>
      <c r="T44" s="120">
        <f t="shared" si="11"/>
        <v>80</v>
      </c>
      <c r="U44" s="2"/>
      <c r="V44" s="20">
        <v>41151.543036111114</v>
      </c>
      <c r="W44" s="15" t="s">
        <v>118</v>
      </c>
      <c r="X44" s="19"/>
      <c r="Y44" s="2" t="s">
        <v>41</v>
      </c>
    </row>
    <row r="45" spans="1:25">
      <c r="A45" s="2" t="s">
        <v>119</v>
      </c>
      <c r="B45" s="121">
        <f t="shared" si="6"/>
        <v>43</v>
      </c>
      <c r="C45" s="2">
        <v>1</v>
      </c>
      <c r="D45" s="2">
        <v>1</v>
      </c>
      <c r="E45" s="120">
        <f t="shared" si="7"/>
        <v>1</v>
      </c>
      <c r="F45" s="2">
        <v>30</v>
      </c>
      <c r="G45" s="2">
        <v>10</v>
      </c>
      <c r="H45" s="120">
        <f t="shared" si="8"/>
        <v>40</v>
      </c>
      <c r="I45" s="2">
        <v>10</v>
      </c>
      <c r="J45" s="1">
        <v>5</v>
      </c>
      <c r="K45" s="2">
        <v>0</v>
      </c>
      <c r="L45" s="1">
        <v>5</v>
      </c>
      <c r="M45" s="1">
        <v>3</v>
      </c>
      <c r="N45" s="120">
        <f t="shared" si="9"/>
        <v>23</v>
      </c>
      <c r="O45" s="2">
        <v>10</v>
      </c>
      <c r="P45" s="2">
        <v>0</v>
      </c>
      <c r="Q45" s="2">
        <v>3</v>
      </c>
      <c r="R45" s="2">
        <v>2</v>
      </c>
      <c r="S45" s="120">
        <f t="shared" si="10"/>
        <v>5</v>
      </c>
      <c r="T45" s="120">
        <f t="shared" si="11"/>
        <v>78</v>
      </c>
      <c r="U45" s="2"/>
      <c r="V45" s="20">
        <v>41151.568381944446</v>
      </c>
      <c r="W45" s="15" t="s">
        <v>120</v>
      </c>
      <c r="X45" s="19"/>
      <c r="Y45" s="2" t="s">
        <v>48</v>
      </c>
    </row>
    <row r="46" spans="1:25">
      <c r="A46" s="2" t="s">
        <v>121</v>
      </c>
      <c r="B46" s="121">
        <f t="shared" si="6"/>
        <v>44</v>
      </c>
      <c r="C46" s="2">
        <v>1</v>
      </c>
      <c r="D46" s="2">
        <v>1</v>
      </c>
      <c r="E46" s="120">
        <f t="shared" si="7"/>
        <v>1</v>
      </c>
      <c r="F46" s="2">
        <v>30</v>
      </c>
      <c r="G46" s="2">
        <v>10</v>
      </c>
      <c r="H46" s="120">
        <f t="shared" si="8"/>
        <v>40</v>
      </c>
      <c r="I46" s="2">
        <v>10</v>
      </c>
      <c r="J46" s="2">
        <v>5</v>
      </c>
      <c r="K46" s="2">
        <v>10</v>
      </c>
      <c r="L46" s="2">
        <v>0</v>
      </c>
      <c r="M46" s="2">
        <v>0</v>
      </c>
      <c r="N46" s="120">
        <f t="shared" si="9"/>
        <v>25</v>
      </c>
      <c r="O46" s="2">
        <v>10</v>
      </c>
      <c r="P46" s="2">
        <v>0</v>
      </c>
      <c r="Q46" s="2">
        <v>0</v>
      </c>
      <c r="R46" s="2">
        <v>0</v>
      </c>
      <c r="S46" s="120">
        <f t="shared" si="10"/>
        <v>0</v>
      </c>
      <c r="T46" s="120">
        <f t="shared" si="11"/>
        <v>75</v>
      </c>
      <c r="U46" s="2"/>
      <c r="V46" s="20">
        <v>41135.531457986108</v>
      </c>
      <c r="W46" s="15" t="s">
        <v>122</v>
      </c>
      <c r="X46" s="19"/>
      <c r="Y46" s="2" t="s">
        <v>35</v>
      </c>
    </row>
    <row r="47" spans="1:25">
      <c r="A47" s="1" t="s">
        <v>123</v>
      </c>
      <c r="B47" s="121">
        <f t="shared" si="6"/>
        <v>44</v>
      </c>
      <c r="C47" s="2">
        <v>1</v>
      </c>
      <c r="D47" s="2">
        <v>1</v>
      </c>
      <c r="E47" s="120">
        <f t="shared" si="7"/>
        <v>1</v>
      </c>
      <c r="F47" s="2">
        <v>15</v>
      </c>
      <c r="G47" s="2">
        <v>5</v>
      </c>
      <c r="H47" s="120">
        <f t="shared" si="8"/>
        <v>20</v>
      </c>
      <c r="I47" s="2">
        <v>10</v>
      </c>
      <c r="J47" s="2">
        <v>10</v>
      </c>
      <c r="K47" s="2">
        <v>10</v>
      </c>
      <c r="L47" s="2">
        <v>5</v>
      </c>
      <c r="M47" s="2">
        <v>5</v>
      </c>
      <c r="N47" s="120">
        <f t="shared" si="9"/>
        <v>40</v>
      </c>
      <c r="O47" s="2">
        <v>10</v>
      </c>
      <c r="P47" s="2">
        <v>0</v>
      </c>
      <c r="Q47" s="2">
        <v>3</v>
      </c>
      <c r="R47" s="2">
        <v>2</v>
      </c>
      <c r="S47" s="120">
        <f t="shared" si="10"/>
        <v>5</v>
      </c>
      <c r="T47" s="120">
        <f t="shared" si="11"/>
        <v>75</v>
      </c>
      <c r="U47" s="2"/>
      <c r="V47" s="20">
        <v>41135.669492245368</v>
      </c>
      <c r="W47" s="15" t="s">
        <v>124</v>
      </c>
      <c r="X47" s="19"/>
      <c r="Y47" s="2" t="s">
        <v>38</v>
      </c>
    </row>
    <row r="48" spans="1:25">
      <c r="A48" s="2" t="s">
        <v>125</v>
      </c>
      <c r="B48" s="121">
        <f t="shared" si="6"/>
        <v>44</v>
      </c>
      <c r="C48" s="2">
        <v>1</v>
      </c>
      <c r="D48" s="2">
        <v>1</v>
      </c>
      <c r="E48" s="120">
        <f t="shared" si="7"/>
        <v>1</v>
      </c>
      <c r="F48" s="2">
        <v>30</v>
      </c>
      <c r="G48" s="2">
        <v>5</v>
      </c>
      <c r="H48" s="120">
        <f t="shared" si="8"/>
        <v>35</v>
      </c>
      <c r="I48" s="2">
        <v>5</v>
      </c>
      <c r="J48" s="2">
        <v>10</v>
      </c>
      <c r="K48" s="2">
        <v>10</v>
      </c>
      <c r="L48" s="2">
        <v>5</v>
      </c>
      <c r="M48" s="2">
        <v>5</v>
      </c>
      <c r="N48" s="120">
        <f t="shared" si="9"/>
        <v>35</v>
      </c>
      <c r="O48" s="2">
        <v>5</v>
      </c>
      <c r="P48" s="2">
        <v>0</v>
      </c>
      <c r="Q48" s="2">
        <v>0</v>
      </c>
      <c r="R48" s="2">
        <v>0</v>
      </c>
      <c r="S48" s="120">
        <f t="shared" si="10"/>
        <v>0</v>
      </c>
      <c r="T48" s="120">
        <f t="shared" si="11"/>
        <v>75</v>
      </c>
      <c r="U48" s="2"/>
      <c r="V48" s="20">
        <v>41141.488630555556</v>
      </c>
      <c r="W48" s="15" t="s">
        <v>126</v>
      </c>
      <c r="X48" s="19"/>
      <c r="Y48" s="2" t="s">
        <v>35</v>
      </c>
    </row>
    <row r="49" spans="1:25">
      <c r="A49" s="2" t="s">
        <v>127</v>
      </c>
      <c r="B49" s="121">
        <f t="shared" si="6"/>
        <v>44</v>
      </c>
      <c r="C49" s="2">
        <v>1</v>
      </c>
      <c r="D49" s="2">
        <v>1</v>
      </c>
      <c r="E49" s="120">
        <f t="shared" si="7"/>
        <v>1</v>
      </c>
      <c r="F49" s="2">
        <v>30</v>
      </c>
      <c r="G49" s="2">
        <v>10</v>
      </c>
      <c r="H49" s="120">
        <f t="shared" si="8"/>
        <v>40</v>
      </c>
      <c r="I49" s="2">
        <v>10</v>
      </c>
      <c r="J49" s="2">
        <v>10</v>
      </c>
      <c r="K49" s="2">
        <v>0</v>
      </c>
      <c r="L49" s="2">
        <v>3</v>
      </c>
      <c r="M49" s="2">
        <v>0</v>
      </c>
      <c r="N49" s="120">
        <f t="shared" si="9"/>
        <v>23</v>
      </c>
      <c r="O49" s="2">
        <v>10</v>
      </c>
      <c r="P49" s="2">
        <v>0</v>
      </c>
      <c r="Q49" s="2">
        <v>0</v>
      </c>
      <c r="R49" s="2">
        <v>2</v>
      </c>
      <c r="S49" s="120">
        <f t="shared" si="10"/>
        <v>2</v>
      </c>
      <c r="T49" s="120">
        <f t="shared" si="11"/>
        <v>75</v>
      </c>
      <c r="U49" s="2"/>
      <c r="V49" s="20">
        <v>41141.696806828702</v>
      </c>
      <c r="W49" s="15" t="s">
        <v>128</v>
      </c>
      <c r="X49" s="19"/>
      <c r="Y49" s="2" t="s">
        <v>48</v>
      </c>
    </row>
    <row r="50" spans="1:25">
      <c r="A50" s="2" t="s">
        <v>129</v>
      </c>
      <c r="B50" s="121">
        <f t="shared" si="6"/>
        <v>44</v>
      </c>
      <c r="C50" s="1">
        <v>1</v>
      </c>
      <c r="D50" s="1">
        <v>1</v>
      </c>
      <c r="E50" s="120">
        <f t="shared" si="7"/>
        <v>1</v>
      </c>
      <c r="F50" s="1">
        <v>15</v>
      </c>
      <c r="G50" s="1">
        <v>5</v>
      </c>
      <c r="H50" s="120">
        <f t="shared" si="8"/>
        <v>20</v>
      </c>
      <c r="I50" s="1">
        <v>10</v>
      </c>
      <c r="J50" s="1">
        <v>10</v>
      </c>
      <c r="K50" s="1">
        <v>10</v>
      </c>
      <c r="L50" s="1">
        <v>5</v>
      </c>
      <c r="M50" s="1">
        <v>5</v>
      </c>
      <c r="N50" s="120">
        <f t="shared" si="9"/>
        <v>40</v>
      </c>
      <c r="O50" s="1">
        <v>10</v>
      </c>
      <c r="P50" s="1">
        <v>0</v>
      </c>
      <c r="Q50" s="1">
        <v>3</v>
      </c>
      <c r="R50" s="1">
        <v>2</v>
      </c>
      <c r="S50" s="120">
        <f t="shared" si="10"/>
        <v>5</v>
      </c>
      <c r="T50" s="120">
        <f t="shared" si="11"/>
        <v>75</v>
      </c>
      <c r="U50" s="1"/>
      <c r="V50" s="18">
        <v>41148.402604050927</v>
      </c>
      <c r="W50" s="15" t="s">
        <v>130</v>
      </c>
      <c r="X50" s="19"/>
      <c r="Y50" s="2" t="s">
        <v>66</v>
      </c>
    </row>
    <row r="51" spans="1:25">
      <c r="A51" s="2" t="s">
        <v>131</v>
      </c>
      <c r="B51" s="121">
        <f t="shared" si="6"/>
        <v>44</v>
      </c>
      <c r="C51" s="2">
        <v>1</v>
      </c>
      <c r="D51" s="2">
        <v>1</v>
      </c>
      <c r="E51" s="120">
        <f t="shared" si="7"/>
        <v>1</v>
      </c>
      <c r="F51" s="2">
        <v>15</v>
      </c>
      <c r="G51" s="2">
        <v>5</v>
      </c>
      <c r="H51" s="120">
        <f t="shared" si="8"/>
        <v>20</v>
      </c>
      <c r="I51" s="2">
        <v>10</v>
      </c>
      <c r="J51" s="2">
        <v>10</v>
      </c>
      <c r="K51" s="2">
        <v>10</v>
      </c>
      <c r="L51" s="2">
        <v>5</v>
      </c>
      <c r="M51" s="1">
        <v>5</v>
      </c>
      <c r="N51" s="120">
        <f t="shared" si="9"/>
        <v>40</v>
      </c>
      <c r="O51" s="2">
        <v>10</v>
      </c>
      <c r="P51" s="2">
        <v>0</v>
      </c>
      <c r="Q51" s="1">
        <v>3</v>
      </c>
      <c r="R51" s="1">
        <v>2</v>
      </c>
      <c r="S51" s="120">
        <f t="shared" si="10"/>
        <v>5</v>
      </c>
      <c r="T51" s="120">
        <f t="shared" si="11"/>
        <v>75</v>
      </c>
      <c r="U51" s="2"/>
      <c r="V51" s="20">
        <v>41148.640266550923</v>
      </c>
      <c r="W51" s="15" t="s">
        <v>132</v>
      </c>
      <c r="X51" s="19"/>
      <c r="Y51" s="2" t="s">
        <v>41</v>
      </c>
    </row>
    <row r="52" spans="1:25">
      <c r="A52" s="2" t="s">
        <v>133</v>
      </c>
      <c r="B52" s="121">
        <f t="shared" si="6"/>
        <v>44</v>
      </c>
      <c r="C52" s="2">
        <v>1</v>
      </c>
      <c r="D52" s="2">
        <v>1</v>
      </c>
      <c r="E52" s="120">
        <f t="shared" si="7"/>
        <v>1</v>
      </c>
      <c r="F52" s="2">
        <v>30</v>
      </c>
      <c r="G52" s="2">
        <v>10</v>
      </c>
      <c r="H52" s="120">
        <f t="shared" si="8"/>
        <v>40</v>
      </c>
      <c r="I52" s="2">
        <v>10</v>
      </c>
      <c r="J52" s="2">
        <v>5</v>
      </c>
      <c r="K52" s="2">
        <v>10</v>
      </c>
      <c r="L52" s="2">
        <v>0</v>
      </c>
      <c r="M52" s="1">
        <v>0</v>
      </c>
      <c r="N52" s="120">
        <f t="shared" si="9"/>
        <v>25</v>
      </c>
      <c r="O52" s="2">
        <v>10</v>
      </c>
      <c r="P52" s="2">
        <v>0</v>
      </c>
      <c r="Q52" s="1">
        <v>0</v>
      </c>
      <c r="R52" s="1">
        <v>0</v>
      </c>
      <c r="S52" s="120">
        <f t="shared" si="10"/>
        <v>0</v>
      </c>
      <c r="T52" s="120">
        <f t="shared" si="11"/>
        <v>75</v>
      </c>
      <c r="U52" s="2"/>
      <c r="V52" s="20">
        <v>41149.646400578706</v>
      </c>
      <c r="W52" s="15" t="s">
        <v>134</v>
      </c>
      <c r="X52" s="19"/>
      <c r="Y52" s="2" t="s">
        <v>51</v>
      </c>
    </row>
    <row r="53" spans="1:25">
      <c r="A53" s="1" t="s">
        <v>135</v>
      </c>
      <c r="B53" s="121">
        <f t="shared" si="6"/>
        <v>51</v>
      </c>
      <c r="C53" s="2">
        <v>1</v>
      </c>
      <c r="D53" s="2">
        <v>1</v>
      </c>
      <c r="E53" s="120">
        <f t="shared" si="7"/>
        <v>1</v>
      </c>
      <c r="F53" s="2">
        <v>30</v>
      </c>
      <c r="G53" s="2">
        <v>5</v>
      </c>
      <c r="H53" s="120">
        <f t="shared" si="8"/>
        <v>35</v>
      </c>
      <c r="I53" s="2">
        <v>5</v>
      </c>
      <c r="J53" s="2">
        <v>5</v>
      </c>
      <c r="K53" s="2">
        <v>5</v>
      </c>
      <c r="L53" s="2">
        <v>3</v>
      </c>
      <c r="M53" s="1">
        <v>5</v>
      </c>
      <c r="N53" s="120">
        <f t="shared" si="9"/>
        <v>23</v>
      </c>
      <c r="O53" s="2">
        <v>10</v>
      </c>
      <c r="P53" s="2">
        <v>0</v>
      </c>
      <c r="Q53" s="1">
        <v>3</v>
      </c>
      <c r="R53" s="1">
        <v>2</v>
      </c>
      <c r="S53" s="120">
        <f t="shared" si="10"/>
        <v>5</v>
      </c>
      <c r="T53" s="120">
        <f t="shared" si="11"/>
        <v>73</v>
      </c>
      <c r="U53" s="2"/>
      <c r="V53" s="20">
        <v>41148.693750810184</v>
      </c>
      <c r="W53" s="15" t="s">
        <v>136</v>
      </c>
      <c r="X53" s="19"/>
      <c r="Y53" s="2" t="s">
        <v>66</v>
      </c>
    </row>
    <row r="54" spans="1:25">
      <c r="A54" s="2" t="s">
        <v>137</v>
      </c>
      <c r="B54" s="121">
        <f t="shared" si="6"/>
        <v>51</v>
      </c>
      <c r="C54" s="2">
        <v>1</v>
      </c>
      <c r="D54" s="2">
        <v>1</v>
      </c>
      <c r="E54" s="120">
        <f t="shared" si="7"/>
        <v>1</v>
      </c>
      <c r="F54" s="2">
        <v>30</v>
      </c>
      <c r="G54" s="2">
        <v>5</v>
      </c>
      <c r="H54" s="120">
        <f t="shared" si="8"/>
        <v>35</v>
      </c>
      <c r="I54" s="2">
        <v>10</v>
      </c>
      <c r="J54" s="2">
        <v>5</v>
      </c>
      <c r="K54" s="2">
        <v>10</v>
      </c>
      <c r="L54" s="2">
        <v>0</v>
      </c>
      <c r="M54" s="1">
        <v>3</v>
      </c>
      <c r="N54" s="120">
        <f t="shared" si="9"/>
        <v>28</v>
      </c>
      <c r="O54" s="2">
        <v>10</v>
      </c>
      <c r="P54" s="2">
        <v>0</v>
      </c>
      <c r="Q54" s="1">
        <v>0</v>
      </c>
      <c r="R54" s="1">
        <v>0</v>
      </c>
      <c r="S54" s="120">
        <f t="shared" si="10"/>
        <v>0</v>
      </c>
      <c r="T54" s="120">
        <f t="shared" si="11"/>
        <v>73</v>
      </c>
      <c r="U54" s="2"/>
      <c r="V54" s="20">
        <v>41149.690671875003</v>
      </c>
      <c r="W54" s="15" t="s">
        <v>138</v>
      </c>
      <c r="X54" s="19"/>
      <c r="Y54" s="2" t="s">
        <v>29</v>
      </c>
    </row>
    <row r="55" spans="1:25">
      <c r="A55" s="2" t="s">
        <v>139</v>
      </c>
      <c r="B55" s="121">
        <f t="shared" si="6"/>
        <v>53</v>
      </c>
      <c r="C55" s="2">
        <v>1</v>
      </c>
      <c r="D55" s="2">
        <v>1</v>
      </c>
      <c r="E55" s="120">
        <f t="shared" si="7"/>
        <v>1</v>
      </c>
      <c r="F55" s="2">
        <v>15</v>
      </c>
      <c r="G55" s="2">
        <v>5</v>
      </c>
      <c r="H55" s="120">
        <f t="shared" si="8"/>
        <v>20</v>
      </c>
      <c r="I55" s="2">
        <v>10</v>
      </c>
      <c r="J55" s="2">
        <v>10</v>
      </c>
      <c r="K55" s="2">
        <v>10</v>
      </c>
      <c r="L55" s="2">
        <v>3</v>
      </c>
      <c r="M55" s="2">
        <v>3</v>
      </c>
      <c r="N55" s="120">
        <f t="shared" si="9"/>
        <v>36</v>
      </c>
      <c r="O55" s="2">
        <v>10</v>
      </c>
      <c r="P55" s="2">
        <v>4</v>
      </c>
      <c r="Q55" s="2">
        <v>0</v>
      </c>
      <c r="R55" s="2">
        <v>2</v>
      </c>
      <c r="S55" s="120">
        <f t="shared" si="10"/>
        <v>6</v>
      </c>
      <c r="T55" s="120">
        <f t="shared" si="11"/>
        <v>72</v>
      </c>
      <c r="U55" s="2"/>
      <c r="V55" s="20">
        <v>41129.495704050925</v>
      </c>
      <c r="W55" s="15" t="s">
        <v>140</v>
      </c>
      <c r="X55" s="19"/>
      <c r="Y55" s="2" t="s">
        <v>29</v>
      </c>
    </row>
    <row r="56" spans="1:25">
      <c r="A56" s="2" t="s">
        <v>141</v>
      </c>
      <c r="B56" s="121">
        <f t="shared" si="6"/>
        <v>53</v>
      </c>
      <c r="C56" s="2">
        <v>1</v>
      </c>
      <c r="D56" s="2">
        <v>1</v>
      </c>
      <c r="E56" s="120">
        <f t="shared" si="7"/>
        <v>1</v>
      </c>
      <c r="F56" s="2">
        <v>15</v>
      </c>
      <c r="G56" s="2">
        <v>5</v>
      </c>
      <c r="H56" s="120">
        <f t="shared" si="8"/>
        <v>20</v>
      </c>
      <c r="I56" s="2">
        <v>10</v>
      </c>
      <c r="J56" s="2">
        <v>10</v>
      </c>
      <c r="K56" s="2">
        <v>10</v>
      </c>
      <c r="L56" s="2">
        <v>5</v>
      </c>
      <c r="M56" s="2">
        <v>5</v>
      </c>
      <c r="N56" s="120">
        <f t="shared" si="9"/>
        <v>40</v>
      </c>
      <c r="O56" s="2">
        <v>10</v>
      </c>
      <c r="P56" s="2">
        <v>0</v>
      </c>
      <c r="Q56" s="2">
        <v>0</v>
      </c>
      <c r="R56" s="2">
        <v>2</v>
      </c>
      <c r="S56" s="120">
        <f t="shared" si="10"/>
        <v>2</v>
      </c>
      <c r="T56" s="120">
        <f t="shared" si="11"/>
        <v>72</v>
      </c>
      <c r="U56" s="2"/>
      <c r="V56" s="20">
        <v>41135.706209722222</v>
      </c>
      <c r="W56" s="15" t="s">
        <v>142</v>
      </c>
      <c r="X56" s="19"/>
      <c r="Y56" s="2" t="s">
        <v>29</v>
      </c>
    </row>
    <row r="57" spans="1:25">
      <c r="A57" s="2" t="s">
        <v>143</v>
      </c>
      <c r="B57" s="121">
        <f t="shared" si="6"/>
        <v>53</v>
      </c>
      <c r="C57" s="2">
        <v>1</v>
      </c>
      <c r="D57" s="2">
        <v>1</v>
      </c>
      <c r="E57" s="120">
        <f t="shared" si="7"/>
        <v>1</v>
      </c>
      <c r="F57" s="2">
        <v>15</v>
      </c>
      <c r="G57" s="2">
        <v>5</v>
      </c>
      <c r="H57" s="120">
        <f t="shared" si="8"/>
        <v>20</v>
      </c>
      <c r="I57" s="2">
        <v>10</v>
      </c>
      <c r="J57" s="2">
        <v>10</v>
      </c>
      <c r="K57" s="2">
        <v>10</v>
      </c>
      <c r="L57" s="2">
        <v>5</v>
      </c>
      <c r="M57" s="1">
        <v>5</v>
      </c>
      <c r="N57" s="120">
        <f t="shared" si="9"/>
        <v>40</v>
      </c>
      <c r="O57" s="2">
        <v>10</v>
      </c>
      <c r="P57" s="2">
        <v>0</v>
      </c>
      <c r="Q57" s="1">
        <v>0</v>
      </c>
      <c r="R57" s="1">
        <v>2</v>
      </c>
      <c r="S57" s="120">
        <f t="shared" si="10"/>
        <v>2</v>
      </c>
      <c r="T57" s="120">
        <f t="shared" si="11"/>
        <v>72</v>
      </c>
      <c r="U57" s="2"/>
      <c r="V57" s="20">
        <v>41148.600265277775</v>
      </c>
      <c r="W57" s="15" t="s">
        <v>144</v>
      </c>
      <c r="X57" s="19"/>
      <c r="Y57" s="2" t="s">
        <v>32</v>
      </c>
    </row>
    <row r="58" spans="1:25">
      <c r="A58" s="2" t="s">
        <v>145</v>
      </c>
      <c r="B58" s="121">
        <f t="shared" si="6"/>
        <v>56</v>
      </c>
      <c r="C58" s="2">
        <v>1</v>
      </c>
      <c r="D58" s="2">
        <v>1</v>
      </c>
      <c r="E58" s="120">
        <f t="shared" si="7"/>
        <v>1</v>
      </c>
      <c r="F58" s="2">
        <v>30</v>
      </c>
      <c r="G58" s="2">
        <v>5</v>
      </c>
      <c r="H58" s="120">
        <f t="shared" si="8"/>
        <v>35</v>
      </c>
      <c r="I58" s="2">
        <v>10</v>
      </c>
      <c r="J58" s="2">
        <v>5</v>
      </c>
      <c r="K58" s="2">
        <v>10</v>
      </c>
      <c r="L58" s="2">
        <v>3</v>
      </c>
      <c r="M58" s="1">
        <v>3</v>
      </c>
      <c r="N58" s="120">
        <f t="shared" si="9"/>
        <v>31</v>
      </c>
      <c r="O58" s="2">
        <v>5</v>
      </c>
      <c r="P58" s="2">
        <v>0</v>
      </c>
      <c r="Q58" s="1">
        <v>0</v>
      </c>
      <c r="R58" s="1">
        <v>0</v>
      </c>
      <c r="S58" s="120">
        <f t="shared" si="10"/>
        <v>0</v>
      </c>
      <c r="T58" s="120">
        <f t="shared" si="11"/>
        <v>71</v>
      </c>
      <c r="U58" s="2"/>
      <c r="V58" s="20">
        <v>41149.615959259259</v>
      </c>
      <c r="W58" s="15" t="s">
        <v>146</v>
      </c>
      <c r="X58" s="19"/>
      <c r="Y58" s="2" t="s">
        <v>41</v>
      </c>
    </row>
    <row r="59" spans="1:25">
      <c r="A59" s="2" t="s">
        <v>147</v>
      </c>
      <c r="B59" s="121">
        <f t="shared" si="6"/>
        <v>57</v>
      </c>
      <c r="C59" s="2">
        <v>1</v>
      </c>
      <c r="D59" s="2">
        <v>1</v>
      </c>
      <c r="E59" s="120">
        <f t="shared" si="7"/>
        <v>1</v>
      </c>
      <c r="F59" s="2">
        <v>30</v>
      </c>
      <c r="G59" s="2">
        <v>10</v>
      </c>
      <c r="H59" s="120">
        <f t="shared" si="8"/>
        <v>40</v>
      </c>
      <c r="I59" s="2">
        <v>10</v>
      </c>
      <c r="J59" s="2">
        <v>5</v>
      </c>
      <c r="K59" s="2">
        <v>5</v>
      </c>
      <c r="L59" s="2">
        <v>0</v>
      </c>
      <c r="M59" s="2">
        <v>5</v>
      </c>
      <c r="N59" s="120">
        <f t="shared" si="9"/>
        <v>25</v>
      </c>
      <c r="O59" s="2">
        <v>5</v>
      </c>
      <c r="P59" s="2">
        <v>0</v>
      </c>
      <c r="Q59" s="2">
        <v>0</v>
      </c>
      <c r="R59" s="2">
        <v>0</v>
      </c>
      <c r="S59" s="120">
        <f t="shared" si="10"/>
        <v>0</v>
      </c>
      <c r="T59" s="120">
        <f t="shared" si="11"/>
        <v>70</v>
      </c>
      <c r="U59" s="2"/>
      <c r="V59" s="20">
        <v>41151.231717708331</v>
      </c>
      <c r="W59" s="15" t="s">
        <v>148</v>
      </c>
      <c r="X59" s="19"/>
      <c r="Y59" s="2" t="s">
        <v>29</v>
      </c>
    </row>
    <row r="60" spans="1:25">
      <c r="A60" s="2" t="s">
        <v>149</v>
      </c>
      <c r="B60" s="121">
        <f t="shared" si="6"/>
        <v>57</v>
      </c>
      <c r="C60" s="2">
        <v>1</v>
      </c>
      <c r="D60" s="2">
        <v>1</v>
      </c>
      <c r="E60" s="120">
        <f t="shared" si="7"/>
        <v>1</v>
      </c>
      <c r="F60" s="2">
        <v>15</v>
      </c>
      <c r="G60" s="2">
        <v>5</v>
      </c>
      <c r="H60" s="120">
        <f t="shared" si="8"/>
        <v>20</v>
      </c>
      <c r="I60" s="2">
        <v>10</v>
      </c>
      <c r="J60" s="2">
        <v>10</v>
      </c>
      <c r="K60" s="2">
        <v>10</v>
      </c>
      <c r="L60" s="2">
        <v>5</v>
      </c>
      <c r="M60" s="2">
        <v>3</v>
      </c>
      <c r="N60" s="120">
        <f t="shared" si="9"/>
        <v>38</v>
      </c>
      <c r="O60" s="2">
        <v>10</v>
      </c>
      <c r="P60" s="2">
        <v>0</v>
      </c>
      <c r="Q60" s="2">
        <v>0</v>
      </c>
      <c r="R60" s="2">
        <v>2</v>
      </c>
      <c r="S60" s="120">
        <f t="shared" si="10"/>
        <v>2</v>
      </c>
      <c r="T60" s="120">
        <f t="shared" si="11"/>
        <v>70</v>
      </c>
      <c r="U60" s="2"/>
      <c r="V60" s="20">
        <v>41151.246866319445</v>
      </c>
      <c r="W60" s="15" t="s">
        <v>150</v>
      </c>
      <c r="X60" s="19"/>
      <c r="Y60" s="2" t="s">
        <v>66</v>
      </c>
    </row>
    <row r="61" spans="1:25">
      <c r="A61" s="2" t="s">
        <v>151</v>
      </c>
      <c r="B61" s="121">
        <f t="shared" si="6"/>
        <v>57</v>
      </c>
      <c r="C61" s="2">
        <v>1</v>
      </c>
      <c r="D61" s="2">
        <v>1</v>
      </c>
      <c r="E61" s="120">
        <f t="shared" si="7"/>
        <v>1</v>
      </c>
      <c r="F61" s="2">
        <v>15</v>
      </c>
      <c r="G61" s="2">
        <v>5</v>
      </c>
      <c r="H61" s="120">
        <f t="shared" si="8"/>
        <v>20</v>
      </c>
      <c r="I61" s="2">
        <v>10</v>
      </c>
      <c r="J61" s="1">
        <v>10</v>
      </c>
      <c r="K61" s="2">
        <v>5</v>
      </c>
      <c r="L61" s="1">
        <v>5</v>
      </c>
      <c r="M61" s="1">
        <v>5</v>
      </c>
      <c r="N61" s="120">
        <f t="shared" si="9"/>
        <v>35</v>
      </c>
      <c r="O61" s="2">
        <v>10</v>
      </c>
      <c r="P61" s="2">
        <v>0</v>
      </c>
      <c r="Q61" s="2">
        <v>3</v>
      </c>
      <c r="R61" s="2">
        <v>2</v>
      </c>
      <c r="S61" s="120">
        <f t="shared" si="10"/>
        <v>5</v>
      </c>
      <c r="T61" s="120">
        <f t="shared" si="11"/>
        <v>70</v>
      </c>
      <c r="U61" s="2"/>
      <c r="V61" s="20">
        <v>41151.614119907405</v>
      </c>
      <c r="W61" s="15" t="s">
        <v>152</v>
      </c>
      <c r="X61" s="19"/>
      <c r="Y61" s="2" t="s">
        <v>32</v>
      </c>
    </row>
    <row r="62" spans="1:25">
      <c r="A62" s="2" t="s">
        <v>153</v>
      </c>
      <c r="B62" s="121">
        <f t="shared" si="6"/>
        <v>60</v>
      </c>
      <c r="C62" s="16">
        <v>1</v>
      </c>
      <c r="D62" s="16">
        <v>1</v>
      </c>
      <c r="E62" s="120">
        <f t="shared" si="7"/>
        <v>1</v>
      </c>
      <c r="F62" s="16">
        <v>30</v>
      </c>
      <c r="G62" s="16">
        <v>10</v>
      </c>
      <c r="H62" s="120">
        <f t="shared" si="8"/>
        <v>40</v>
      </c>
      <c r="I62" s="16">
        <v>10</v>
      </c>
      <c r="J62" s="16">
        <v>5</v>
      </c>
      <c r="K62" s="16">
        <v>0</v>
      </c>
      <c r="L62" s="16">
        <v>0</v>
      </c>
      <c r="M62" s="16">
        <v>0</v>
      </c>
      <c r="N62" s="120">
        <f t="shared" si="9"/>
        <v>15</v>
      </c>
      <c r="O62" s="16">
        <v>10</v>
      </c>
      <c r="P62" s="16">
        <v>0</v>
      </c>
      <c r="Q62" s="16">
        <v>0</v>
      </c>
      <c r="R62" s="16">
        <v>2</v>
      </c>
      <c r="S62" s="120">
        <f t="shared" si="10"/>
        <v>2</v>
      </c>
      <c r="T62" s="120">
        <f t="shared" si="11"/>
        <v>67</v>
      </c>
      <c r="U62" s="16"/>
      <c r="V62" s="17">
        <v>41143.599401620369</v>
      </c>
      <c r="W62" s="15" t="s">
        <v>154</v>
      </c>
      <c r="X62" s="19"/>
      <c r="Y62" s="2" t="s">
        <v>32</v>
      </c>
    </row>
    <row r="63" spans="1:25">
      <c r="A63" s="2" t="s">
        <v>155</v>
      </c>
      <c r="B63" s="121">
        <f t="shared" si="6"/>
        <v>61</v>
      </c>
      <c r="C63" s="2">
        <v>1</v>
      </c>
      <c r="D63" s="2">
        <v>1</v>
      </c>
      <c r="E63" s="120">
        <f t="shared" si="7"/>
        <v>1</v>
      </c>
      <c r="F63" s="2">
        <v>15</v>
      </c>
      <c r="G63" s="2">
        <v>5</v>
      </c>
      <c r="H63" s="120">
        <f t="shared" si="8"/>
        <v>20</v>
      </c>
      <c r="I63" s="2">
        <v>10</v>
      </c>
      <c r="J63" s="2">
        <v>10</v>
      </c>
      <c r="K63" s="2">
        <v>10</v>
      </c>
      <c r="L63" s="2">
        <v>5</v>
      </c>
      <c r="M63" s="2">
        <v>5</v>
      </c>
      <c r="N63" s="120">
        <f t="shared" si="9"/>
        <v>40</v>
      </c>
      <c r="O63" s="2">
        <v>5</v>
      </c>
      <c r="P63" s="2">
        <v>0</v>
      </c>
      <c r="Q63" s="2">
        <v>0</v>
      </c>
      <c r="R63" s="2">
        <v>0</v>
      </c>
      <c r="S63" s="120">
        <f t="shared" si="10"/>
        <v>0</v>
      </c>
      <c r="T63" s="120">
        <f t="shared" si="11"/>
        <v>65</v>
      </c>
      <c r="U63" s="2"/>
      <c r="V63" s="20">
        <v>41151.392043749998</v>
      </c>
      <c r="W63" s="15" t="s">
        <v>156</v>
      </c>
      <c r="X63" s="19"/>
      <c r="Y63" s="2" t="s">
        <v>41</v>
      </c>
    </row>
    <row r="64" spans="1:25">
      <c r="A64" s="2" t="s">
        <v>157</v>
      </c>
      <c r="B64" s="121">
        <f t="shared" si="6"/>
        <v>62</v>
      </c>
      <c r="C64" s="2">
        <v>1</v>
      </c>
      <c r="D64" s="2">
        <v>1</v>
      </c>
      <c r="E64" s="120">
        <f t="shared" si="7"/>
        <v>1</v>
      </c>
      <c r="F64" s="2">
        <v>15</v>
      </c>
      <c r="G64" s="2">
        <v>5</v>
      </c>
      <c r="H64" s="120">
        <f t="shared" si="8"/>
        <v>20</v>
      </c>
      <c r="I64" s="2">
        <v>10</v>
      </c>
      <c r="J64" s="2">
        <v>10</v>
      </c>
      <c r="K64" s="2">
        <v>10</v>
      </c>
      <c r="L64" s="2">
        <v>3</v>
      </c>
      <c r="M64" s="2">
        <v>0</v>
      </c>
      <c r="N64" s="120">
        <f t="shared" si="9"/>
        <v>33</v>
      </c>
      <c r="O64" s="2">
        <v>10</v>
      </c>
      <c r="P64" s="2">
        <v>0</v>
      </c>
      <c r="Q64" s="2">
        <v>0</v>
      </c>
      <c r="R64" s="2">
        <v>0</v>
      </c>
      <c r="S64" s="120">
        <f t="shared" si="10"/>
        <v>0</v>
      </c>
      <c r="T64" s="120">
        <f t="shared" si="11"/>
        <v>63</v>
      </c>
      <c r="U64" s="2"/>
      <c r="V64" s="20">
        <v>41135.632450115743</v>
      </c>
      <c r="W64" s="15" t="s">
        <v>158</v>
      </c>
      <c r="X64" s="19"/>
      <c r="Y64" s="2" t="s">
        <v>29</v>
      </c>
    </row>
    <row r="65" spans="1:25">
      <c r="A65" s="2" t="s">
        <v>159</v>
      </c>
      <c r="B65" s="121">
        <f t="shared" si="6"/>
        <v>62</v>
      </c>
      <c r="C65" s="2">
        <v>1</v>
      </c>
      <c r="D65" s="2">
        <v>1</v>
      </c>
      <c r="E65" s="120">
        <f t="shared" si="7"/>
        <v>1</v>
      </c>
      <c r="F65" s="2">
        <v>15</v>
      </c>
      <c r="G65" s="2">
        <v>0</v>
      </c>
      <c r="H65" s="120">
        <f t="shared" si="8"/>
        <v>15</v>
      </c>
      <c r="I65" s="2">
        <v>10</v>
      </c>
      <c r="J65" s="2">
        <v>5</v>
      </c>
      <c r="K65" s="2">
        <v>10</v>
      </c>
      <c r="L65" s="2">
        <v>5</v>
      </c>
      <c r="M65" s="2">
        <v>5</v>
      </c>
      <c r="N65" s="120">
        <f t="shared" si="9"/>
        <v>35</v>
      </c>
      <c r="O65" s="2">
        <v>10</v>
      </c>
      <c r="P65" s="2">
        <v>0</v>
      </c>
      <c r="Q65" s="2">
        <v>3</v>
      </c>
      <c r="R65" s="2">
        <v>0</v>
      </c>
      <c r="S65" s="120">
        <f t="shared" si="10"/>
        <v>3</v>
      </c>
      <c r="T65" s="120">
        <f t="shared" si="11"/>
        <v>63</v>
      </c>
      <c r="U65" s="2"/>
      <c r="V65" s="20">
        <v>41150.884274189812</v>
      </c>
      <c r="W65" s="15" t="s">
        <v>160</v>
      </c>
      <c r="X65" s="19"/>
      <c r="Y65" s="2" t="s">
        <v>48</v>
      </c>
    </row>
    <row r="66" spans="1:25">
      <c r="A66" s="2" t="s">
        <v>161</v>
      </c>
      <c r="B66" s="121">
        <f t="shared" si="6"/>
        <v>64</v>
      </c>
      <c r="C66" s="2">
        <v>1</v>
      </c>
      <c r="D66" s="2">
        <v>1</v>
      </c>
      <c r="E66" s="120">
        <f t="shared" si="7"/>
        <v>1</v>
      </c>
      <c r="F66" s="2">
        <v>15</v>
      </c>
      <c r="G66" s="2">
        <v>5</v>
      </c>
      <c r="H66" s="120">
        <f t="shared" si="8"/>
        <v>20</v>
      </c>
      <c r="I66" s="2">
        <v>10</v>
      </c>
      <c r="J66" s="2">
        <v>5</v>
      </c>
      <c r="K66" s="2">
        <v>10</v>
      </c>
      <c r="L66" s="2">
        <v>3</v>
      </c>
      <c r="M66" s="2">
        <v>0</v>
      </c>
      <c r="N66" s="120">
        <f t="shared" si="9"/>
        <v>28</v>
      </c>
      <c r="O66" s="2">
        <v>10</v>
      </c>
      <c r="P66" s="2">
        <v>0</v>
      </c>
      <c r="Q66" s="2">
        <v>0</v>
      </c>
      <c r="R66" s="21">
        <v>2</v>
      </c>
      <c r="S66" s="120">
        <f t="shared" si="10"/>
        <v>2</v>
      </c>
      <c r="T66" s="120">
        <f t="shared" si="11"/>
        <v>60</v>
      </c>
      <c r="U66" s="2"/>
      <c r="V66" s="20">
        <v>41128.643787037036</v>
      </c>
      <c r="W66" s="15" t="s">
        <v>162</v>
      </c>
      <c r="X66" s="19"/>
      <c r="Y66" s="2" t="s">
        <v>48</v>
      </c>
    </row>
    <row r="67" spans="1:25">
      <c r="A67" s="2" t="s">
        <v>163</v>
      </c>
      <c r="B67" s="121">
        <f t="shared" ref="B67:B102" si="12">RANK(T67,$T$3:$T$102,0)</f>
        <v>64</v>
      </c>
      <c r="C67" s="2">
        <v>1</v>
      </c>
      <c r="D67" s="2">
        <v>1</v>
      </c>
      <c r="E67" s="120">
        <f t="shared" ref="E67:E98" si="13">C67*D67</f>
        <v>1</v>
      </c>
      <c r="F67" s="2">
        <v>30</v>
      </c>
      <c r="G67" s="2">
        <v>10</v>
      </c>
      <c r="H67" s="120">
        <f t="shared" ref="H67:H98" si="14">F67+G67</f>
        <v>40</v>
      </c>
      <c r="I67" s="2">
        <v>5</v>
      </c>
      <c r="J67" s="2">
        <v>5</v>
      </c>
      <c r="K67" s="2">
        <v>0</v>
      </c>
      <c r="L67" s="2">
        <v>0</v>
      </c>
      <c r="M67" s="1">
        <v>0</v>
      </c>
      <c r="N67" s="120">
        <f t="shared" ref="N67:N98" si="15">I67+J67+K67+L67+M67</f>
        <v>10</v>
      </c>
      <c r="O67" s="2">
        <v>10</v>
      </c>
      <c r="P67" s="2">
        <v>0</v>
      </c>
      <c r="Q67" s="1">
        <v>0</v>
      </c>
      <c r="R67" s="1">
        <v>0</v>
      </c>
      <c r="S67" s="120">
        <f t="shared" ref="S67:S98" si="16">P67+Q67+R67</f>
        <v>0</v>
      </c>
      <c r="T67" s="120">
        <f t="shared" ref="T67:T98" si="17">E67*H67+N67+O67+S67</f>
        <v>60</v>
      </c>
      <c r="U67" s="2"/>
      <c r="V67" s="20">
        <v>41148.735641782405</v>
      </c>
      <c r="W67" s="15" t="s">
        <v>164</v>
      </c>
      <c r="X67" s="19"/>
      <c r="Y67" s="2" t="s">
        <v>29</v>
      </c>
    </row>
    <row r="68" spans="1:25">
      <c r="A68" s="2" t="s">
        <v>165</v>
      </c>
      <c r="B68" s="121">
        <f t="shared" si="12"/>
        <v>64</v>
      </c>
      <c r="C68" s="2">
        <v>1</v>
      </c>
      <c r="D68" s="2">
        <v>0.5</v>
      </c>
      <c r="E68" s="120">
        <f t="shared" si="13"/>
        <v>0.5</v>
      </c>
      <c r="F68" s="2">
        <v>15</v>
      </c>
      <c r="G68" s="2">
        <v>5</v>
      </c>
      <c r="H68" s="120">
        <f t="shared" si="14"/>
        <v>20</v>
      </c>
      <c r="I68" s="2">
        <v>10</v>
      </c>
      <c r="J68" s="2">
        <v>10</v>
      </c>
      <c r="K68" s="2">
        <v>10</v>
      </c>
      <c r="L68" s="2">
        <v>3</v>
      </c>
      <c r="M68" s="1">
        <v>5</v>
      </c>
      <c r="N68" s="120">
        <f t="shared" si="15"/>
        <v>38</v>
      </c>
      <c r="O68" s="2">
        <v>10</v>
      </c>
      <c r="P68" s="2">
        <v>0</v>
      </c>
      <c r="Q68" s="1">
        <v>0</v>
      </c>
      <c r="R68" s="1">
        <v>2</v>
      </c>
      <c r="S68" s="120">
        <f t="shared" si="16"/>
        <v>2</v>
      </c>
      <c r="T68" s="120">
        <f t="shared" si="17"/>
        <v>60</v>
      </c>
      <c r="U68" s="2"/>
      <c r="V68" s="20">
        <v>41148.791913425928</v>
      </c>
      <c r="W68" s="15" t="s">
        <v>166</v>
      </c>
      <c r="X68" s="19"/>
      <c r="Y68" s="2" t="s">
        <v>32</v>
      </c>
    </row>
    <row r="69" spans="1:25">
      <c r="A69" s="2" t="s">
        <v>167</v>
      </c>
      <c r="B69" s="121">
        <f t="shared" si="12"/>
        <v>64</v>
      </c>
      <c r="C69" s="2">
        <v>1</v>
      </c>
      <c r="D69" s="2">
        <v>1</v>
      </c>
      <c r="E69" s="120">
        <f t="shared" si="13"/>
        <v>1</v>
      </c>
      <c r="F69" s="2">
        <v>15</v>
      </c>
      <c r="G69" s="2">
        <v>5</v>
      </c>
      <c r="H69" s="120">
        <f t="shared" si="14"/>
        <v>20</v>
      </c>
      <c r="I69" s="2">
        <v>10</v>
      </c>
      <c r="J69" s="1">
        <v>5</v>
      </c>
      <c r="K69" s="2">
        <v>5</v>
      </c>
      <c r="L69" s="1">
        <v>5</v>
      </c>
      <c r="M69" s="1">
        <v>5</v>
      </c>
      <c r="N69" s="120">
        <f t="shared" si="15"/>
        <v>30</v>
      </c>
      <c r="O69" s="2">
        <v>5</v>
      </c>
      <c r="P69" s="2">
        <v>0</v>
      </c>
      <c r="Q69" s="2">
        <v>3</v>
      </c>
      <c r="R69" s="2">
        <v>2</v>
      </c>
      <c r="S69" s="120">
        <f t="shared" si="16"/>
        <v>5</v>
      </c>
      <c r="T69" s="120">
        <f t="shared" si="17"/>
        <v>60</v>
      </c>
      <c r="U69" s="2"/>
      <c r="V69" s="20">
        <v>41151.601186689812</v>
      </c>
      <c r="W69" s="15" t="s">
        <v>168</v>
      </c>
      <c r="X69" s="19"/>
      <c r="Y69" s="2" t="s">
        <v>32</v>
      </c>
    </row>
    <row r="70" spans="1:25">
      <c r="A70" s="2" t="s">
        <v>169</v>
      </c>
      <c r="B70" s="121">
        <f t="shared" si="12"/>
        <v>68</v>
      </c>
      <c r="C70" s="2">
        <v>1</v>
      </c>
      <c r="D70" s="2">
        <v>1</v>
      </c>
      <c r="E70" s="120">
        <f t="shared" si="13"/>
        <v>1</v>
      </c>
      <c r="F70" s="2">
        <v>15</v>
      </c>
      <c r="G70" s="2">
        <v>5</v>
      </c>
      <c r="H70" s="120">
        <f t="shared" si="14"/>
        <v>20</v>
      </c>
      <c r="I70" s="2">
        <v>10</v>
      </c>
      <c r="J70" s="2">
        <v>5</v>
      </c>
      <c r="K70" s="2">
        <v>5</v>
      </c>
      <c r="L70" s="2">
        <v>3</v>
      </c>
      <c r="M70" s="1">
        <v>5</v>
      </c>
      <c r="N70" s="120">
        <f t="shared" si="15"/>
        <v>28</v>
      </c>
      <c r="O70" s="2">
        <v>10</v>
      </c>
      <c r="P70" s="2">
        <v>0</v>
      </c>
      <c r="Q70" s="1">
        <v>0</v>
      </c>
      <c r="R70" s="1">
        <v>0</v>
      </c>
      <c r="S70" s="120">
        <f t="shared" si="16"/>
        <v>0</v>
      </c>
      <c r="T70" s="120">
        <f t="shared" si="17"/>
        <v>58</v>
      </c>
      <c r="U70" s="2"/>
      <c r="V70" s="20">
        <v>41149.447200347226</v>
      </c>
      <c r="W70" s="15" t="s">
        <v>170</v>
      </c>
      <c r="X70" s="19"/>
      <c r="Y70" s="2" t="s">
        <v>51</v>
      </c>
    </row>
    <row r="71" spans="1:25">
      <c r="A71" s="2" t="s">
        <v>171</v>
      </c>
      <c r="B71" s="121">
        <f t="shared" si="12"/>
        <v>69</v>
      </c>
      <c r="C71" s="2">
        <v>1</v>
      </c>
      <c r="D71" s="2">
        <v>1</v>
      </c>
      <c r="E71" s="120">
        <f t="shared" si="13"/>
        <v>1</v>
      </c>
      <c r="F71" s="2">
        <v>30</v>
      </c>
      <c r="G71" s="2">
        <v>10</v>
      </c>
      <c r="H71" s="120">
        <f t="shared" si="14"/>
        <v>40</v>
      </c>
      <c r="I71" s="2">
        <v>0</v>
      </c>
      <c r="J71" s="2">
        <v>5</v>
      </c>
      <c r="K71" s="2">
        <v>0</v>
      </c>
      <c r="L71" s="2">
        <v>0</v>
      </c>
      <c r="M71" s="1">
        <v>0</v>
      </c>
      <c r="N71" s="120">
        <f t="shared" si="15"/>
        <v>5</v>
      </c>
      <c r="O71" s="2">
        <v>10</v>
      </c>
      <c r="P71" s="2">
        <v>0</v>
      </c>
      <c r="Q71" s="1">
        <v>0</v>
      </c>
      <c r="R71" s="1">
        <v>2</v>
      </c>
      <c r="S71" s="120">
        <f t="shared" si="16"/>
        <v>2</v>
      </c>
      <c r="T71" s="120">
        <f t="shared" si="17"/>
        <v>57</v>
      </c>
      <c r="U71" s="2"/>
      <c r="V71" s="20">
        <v>41148.781515277777</v>
      </c>
      <c r="W71" s="15" t="s">
        <v>172</v>
      </c>
      <c r="X71" s="19"/>
      <c r="Y71" s="2" t="s">
        <v>35</v>
      </c>
    </row>
    <row r="72" spans="1:25">
      <c r="A72" s="2" t="s">
        <v>173</v>
      </c>
      <c r="B72" s="121">
        <f t="shared" si="12"/>
        <v>69</v>
      </c>
      <c r="C72" s="2">
        <v>1</v>
      </c>
      <c r="D72" s="2">
        <v>1</v>
      </c>
      <c r="E72" s="120">
        <f t="shared" si="13"/>
        <v>1</v>
      </c>
      <c r="F72" s="2">
        <v>15</v>
      </c>
      <c r="G72" s="2">
        <v>5</v>
      </c>
      <c r="H72" s="120">
        <f t="shared" si="14"/>
        <v>20</v>
      </c>
      <c r="I72" s="2">
        <v>10</v>
      </c>
      <c r="J72" s="2">
        <v>5</v>
      </c>
      <c r="K72" s="2">
        <v>10</v>
      </c>
      <c r="L72" s="2">
        <v>0</v>
      </c>
      <c r="M72" s="2">
        <v>0</v>
      </c>
      <c r="N72" s="120">
        <f t="shared" si="15"/>
        <v>25</v>
      </c>
      <c r="O72" s="2">
        <v>10</v>
      </c>
      <c r="P72" s="2">
        <v>0</v>
      </c>
      <c r="Q72" s="2">
        <v>0</v>
      </c>
      <c r="R72" s="2">
        <v>2</v>
      </c>
      <c r="S72" s="120">
        <f t="shared" si="16"/>
        <v>2</v>
      </c>
      <c r="T72" s="120">
        <f t="shared" si="17"/>
        <v>57</v>
      </c>
      <c r="U72" s="2"/>
      <c r="V72" s="20">
        <v>41130.672127314814</v>
      </c>
      <c r="W72" s="15" t="s">
        <v>174</v>
      </c>
      <c r="X72" s="19"/>
      <c r="Y72" s="2" t="s">
        <v>35</v>
      </c>
    </row>
    <row r="73" spans="1:25">
      <c r="A73" s="2" t="s">
        <v>175</v>
      </c>
      <c r="B73" s="121">
        <f t="shared" si="12"/>
        <v>71</v>
      </c>
      <c r="C73" s="2">
        <v>1</v>
      </c>
      <c r="D73" s="2">
        <v>1</v>
      </c>
      <c r="E73" s="120">
        <f t="shared" si="13"/>
        <v>1</v>
      </c>
      <c r="F73" s="2">
        <v>15</v>
      </c>
      <c r="G73" s="2">
        <v>10</v>
      </c>
      <c r="H73" s="120">
        <f t="shared" si="14"/>
        <v>25</v>
      </c>
      <c r="I73" s="2">
        <v>10</v>
      </c>
      <c r="J73" s="2">
        <v>5</v>
      </c>
      <c r="K73" s="2">
        <v>0</v>
      </c>
      <c r="L73" s="2">
        <v>3</v>
      </c>
      <c r="M73" s="1">
        <v>0</v>
      </c>
      <c r="N73" s="120">
        <f t="shared" si="15"/>
        <v>18</v>
      </c>
      <c r="O73" s="2">
        <v>10</v>
      </c>
      <c r="P73" s="2">
        <v>0</v>
      </c>
      <c r="Q73" s="1">
        <v>0</v>
      </c>
      <c r="R73" s="1">
        <v>3</v>
      </c>
      <c r="S73" s="120">
        <f t="shared" si="16"/>
        <v>3</v>
      </c>
      <c r="T73" s="120">
        <f t="shared" si="17"/>
        <v>56</v>
      </c>
      <c r="U73" s="2"/>
      <c r="V73" s="20">
        <v>41149.457092824072</v>
      </c>
      <c r="W73" s="15" t="s">
        <v>176</v>
      </c>
      <c r="X73" s="19"/>
      <c r="Y73" s="2" t="s">
        <v>48</v>
      </c>
    </row>
    <row r="74" spans="1:25">
      <c r="A74" s="2" t="s">
        <v>177</v>
      </c>
      <c r="B74" s="121">
        <f t="shared" si="12"/>
        <v>72</v>
      </c>
      <c r="C74" s="2">
        <v>1</v>
      </c>
      <c r="D74" s="2">
        <v>1</v>
      </c>
      <c r="E74" s="120">
        <f t="shared" si="13"/>
        <v>1</v>
      </c>
      <c r="F74" s="2">
        <v>15</v>
      </c>
      <c r="G74" s="2">
        <v>5</v>
      </c>
      <c r="H74" s="120">
        <f t="shared" si="14"/>
        <v>20</v>
      </c>
      <c r="I74" s="2">
        <v>10</v>
      </c>
      <c r="J74" s="2">
        <v>5</v>
      </c>
      <c r="K74" s="2">
        <v>5</v>
      </c>
      <c r="L74" s="2">
        <v>0</v>
      </c>
      <c r="M74" s="1">
        <v>3</v>
      </c>
      <c r="N74" s="120">
        <f t="shared" si="15"/>
        <v>23</v>
      </c>
      <c r="O74" s="2">
        <v>10</v>
      </c>
      <c r="P74" s="2">
        <v>0</v>
      </c>
      <c r="Q74" s="1">
        <v>0</v>
      </c>
      <c r="R74" s="1">
        <v>2</v>
      </c>
      <c r="S74" s="120">
        <f t="shared" si="16"/>
        <v>2</v>
      </c>
      <c r="T74" s="120">
        <f t="shared" si="17"/>
        <v>55</v>
      </c>
      <c r="U74" s="2"/>
      <c r="V74" s="20">
        <v>41148.50265509259</v>
      </c>
      <c r="W74" s="15" t="s">
        <v>178</v>
      </c>
      <c r="X74" s="19"/>
      <c r="Y74" s="2" t="s">
        <v>48</v>
      </c>
    </row>
    <row r="75" spans="1:25">
      <c r="A75" s="1" t="s">
        <v>179</v>
      </c>
      <c r="B75" s="121">
        <f t="shared" si="12"/>
        <v>72</v>
      </c>
      <c r="C75" s="2">
        <v>1</v>
      </c>
      <c r="D75" s="2">
        <v>1</v>
      </c>
      <c r="E75" s="120">
        <f t="shared" si="13"/>
        <v>1</v>
      </c>
      <c r="F75" s="2">
        <v>15</v>
      </c>
      <c r="G75" s="2">
        <v>5</v>
      </c>
      <c r="H75" s="120">
        <f t="shared" si="14"/>
        <v>20</v>
      </c>
      <c r="I75" s="2">
        <v>10</v>
      </c>
      <c r="J75" s="2">
        <v>10</v>
      </c>
      <c r="K75" s="2">
        <v>5</v>
      </c>
      <c r="L75" s="2">
        <v>0</v>
      </c>
      <c r="M75" s="2">
        <v>0</v>
      </c>
      <c r="N75" s="120">
        <f t="shared" si="15"/>
        <v>25</v>
      </c>
      <c r="O75" s="2">
        <v>10</v>
      </c>
      <c r="P75" s="2">
        <v>0</v>
      </c>
      <c r="Q75" s="2">
        <v>0</v>
      </c>
      <c r="R75" s="2">
        <v>0</v>
      </c>
      <c r="S75" s="120">
        <f t="shared" si="16"/>
        <v>0</v>
      </c>
      <c r="T75" s="120">
        <f t="shared" si="17"/>
        <v>55</v>
      </c>
      <c r="U75" s="2"/>
      <c r="V75" s="20">
        <v>41151.210972685185</v>
      </c>
      <c r="W75" s="15" t="s">
        <v>180</v>
      </c>
      <c r="X75" s="19"/>
      <c r="Y75" s="2" t="s">
        <v>29</v>
      </c>
    </row>
    <row r="76" spans="1:25">
      <c r="A76" s="2" t="s">
        <v>181</v>
      </c>
      <c r="B76" s="121">
        <f t="shared" si="12"/>
        <v>72</v>
      </c>
      <c r="C76" s="2">
        <v>1</v>
      </c>
      <c r="D76" s="2">
        <v>1</v>
      </c>
      <c r="E76" s="120">
        <f t="shared" si="13"/>
        <v>1</v>
      </c>
      <c r="F76" s="2">
        <v>0</v>
      </c>
      <c r="G76" s="2">
        <v>0</v>
      </c>
      <c r="H76" s="120">
        <f t="shared" si="14"/>
        <v>0</v>
      </c>
      <c r="I76" s="2">
        <v>10</v>
      </c>
      <c r="J76" s="2">
        <v>5</v>
      </c>
      <c r="K76" s="2">
        <v>10</v>
      </c>
      <c r="L76" s="2">
        <v>5</v>
      </c>
      <c r="M76" s="2">
        <v>5</v>
      </c>
      <c r="N76" s="120">
        <f t="shared" si="15"/>
        <v>35</v>
      </c>
      <c r="O76" s="2">
        <v>10</v>
      </c>
      <c r="P76" s="2">
        <v>4</v>
      </c>
      <c r="Q76" s="2">
        <v>3</v>
      </c>
      <c r="R76" s="2">
        <v>3</v>
      </c>
      <c r="S76" s="120">
        <f t="shared" si="16"/>
        <v>10</v>
      </c>
      <c r="T76" s="120">
        <f t="shared" si="17"/>
        <v>55</v>
      </c>
      <c r="U76" s="2"/>
      <c r="V76" s="20">
        <v>41151.359914004628</v>
      </c>
      <c r="W76" s="15" t="s">
        <v>182</v>
      </c>
      <c r="X76" s="19"/>
      <c r="Y76" s="2" t="s">
        <v>48</v>
      </c>
    </row>
    <row r="77" spans="1:25">
      <c r="A77" s="2" t="s">
        <v>183</v>
      </c>
      <c r="B77" s="121">
        <f t="shared" si="12"/>
        <v>75</v>
      </c>
      <c r="C77" s="2">
        <v>1</v>
      </c>
      <c r="D77" s="2">
        <v>1</v>
      </c>
      <c r="E77" s="120">
        <f t="shared" si="13"/>
        <v>1</v>
      </c>
      <c r="F77" s="2">
        <v>0</v>
      </c>
      <c r="G77" s="2">
        <v>0</v>
      </c>
      <c r="H77" s="120">
        <f t="shared" si="14"/>
        <v>0</v>
      </c>
      <c r="I77" s="2">
        <v>10</v>
      </c>
      <c r="J77" s="2">
        <v>5</v>
      </c>
      <c r="K77" s="2">
        <v>10</v>
      </c>
      <c r="L77" s="2">
        <v>5</v>
      </c>
      <c r="M77" s="2">
        <v>5</v>
      </c>
      <c r="N77" s="120">
        <f t="shared" si="15"/>
        <v>35</v>
      </c>
      <c r="O77" s="2">
        <v>10</v>
      </c>
      <c r="P77" s="2">
        <v>4</v>
      </c>
      <c r="Q77" s="2">
        <v>3</v>
      </c>
      <c r="R77" s="2">
        <v>2</v>
      </c>
      <c r="S77" s="120">
        <f t="shared" si="16"/>
        <v>9</v>
      </c>
      <c r="T77" s="120">
        <f t="shared" si="17"/>
        <v>54</v>
      </c>
      <c r="U77" s="2"/>
      <c r="V77" s="20">
        <v>41150.907701620374</v>
      </c>
      <c r="W77" s="15" t="s">
        <v>184</v>
      </c>
      <c r="X77" s="19"/>
      <c r="Y77" s="2" t="s">
        <v>41</v>
      </c>
    </row>
    <row r="78" spans="1:25">
      <c r="A78" s="2" t="s">
        <v>185</v>
      </c>
      <c r="B78" s="121">
        <f t="shared" si="12"/>
        <v>76</v>
      </c>
      <c r="C78" s="2">
        <v>1</v>
      </c>
      <c r="D78" s="2">
        <v>1</v>
      </c>
      <c r="E78" s="120">
        <f t="shared" si="13"/>
        <v>1</v>
      </c>
      <c r="F78" s="2">
        <v>0</v>
      </c>
      <c r="G78" s="2">
        <v>0</v>
      </c>
      <c r="H78" s="120">
        <f t="shared" si="14"/>
        <v>0</v>
      </c>
      <c r="I78" s="2">
        <v>10</v>
      </c>
      <c r="J78" s="2">
        <v>10</v>
      </c>
      <c r="K78" s="2">
        <v>10</v>
      </c>
      <c r="L78" s="2">
        <v>5</v>
      </c>
      <c r="M78" s="2">
        <v>5</v>
      </c>
      <c r="N78" s="120">
        <f t="shared" si="15"/>
        <v>40</v>
      </c>
      <c r="O78" s="2">
        <v>10</v>
      </c>
      <c r="P78" s="2">
        <v>0</v>
      </c>
      <c r="Q78" s="2">
        <v>3</v>
      </c>
      <c r="R78" s="2">
        <v>0</v>
      </c>
      <c r="S78" s="120">
        <f t="shared" si="16"/>
        <v>3</v>
      </c>
      <c r="T78" s="120">
        <f t="shared" si="17"/>
        <v>53</v>
      </c>
      <c r="U78" s="2"/>
      <c r="V78" s="20">
        <v>41145.692976967592</v>
      </c>
      <c r="W78" s="15" t="s">
        <v>186</v>
      </c>
      <c r="X78" s="19"/>
      <c r="Y78" s="2" t="s">
        <v>41</v>
      </c>
    </row>
    <row r="79" spans="1:25">
      <c r="A79" s="2" t="s">
        <v>187</v>
      </c>
      <c r="B79" s="121">
        <f t="shared" si="12"/>
        <v>76</v>
      </c>
      <c r="C79" s="2">
        <v>1</v>
      </c>
      <c r="D79" s="2">
        <v>1</v>
      </c>
      <c r="E79" s="120">
        <f t="shared" si="13"/>
        <v>1</v>
      </c>
      <c r="F79" s="2">
        <v>0</v>
      </c>
      <c r="G79" s="2">
        <v>0</v>
      </c>
      <c r="H79" s="120">
        <f t="shared" si="14"/>
        <v>0</v>
      </c>
      <c r="I79" s="2">
        <v>10</v>
      </c>
      <c r="J79" s="2">
        <v>10</v>
      </c>
      <c r="K79" s="2">
        <v>10</v>
      </c>
      <c r="L79" s="2">
        <v>5</v>
      </c>
      <c r="M79" s="2">
        <v>3</v>
      </c>
      <c r="N79" s="120">
        <f t="shared" si="15"/>
        <v>38</v>
      </c>
      <c r="O79" s="2">
        <v>10</v>
      </c>
      <c r="P79" s="2">
        <v>0</v>
      </c>
      <c r="Q79" s="2">
        <v>3</v>
      </c>
      <c r="R79" s="2">
        <v>2</v>
      </c>
      <c r="S79" s="120">
        <f t="shared" si="16"/>
        <v>5</v>
      </c>
      <c r="T79" s="120">
        <f t="shared" si="17"/>
        <v>53</v>
      </c>
      <c r="U79" s="2"/>
      <c r="V79" s="20">
        <v>41148.345595601852</v>
      </c>
      <c r="W79" s="15" t="s">
        <v>188</v>
      </c>
      <c r="X79" s="19"/>
      <c r="Y79" s="2" t="s">
        <v>48</v>
      </c>
    </row>
    <row r="80" spans="1:25">
      <c r="A80" s="2" t="s">
        <v>189</v>
      </c>
      <c r="B80" s="121">
        <f t="shared" si="12"/>
        <v>76</v>
      </c>
      <c r="C80" s="2">
        <v>1</v>
      </c>
      <c r="D80" s="2">
        <v>1</v>
      </c>
      <c r="E80" s="120">
        <f t="shared" si="13"/>
        <v>1</v>
      </c>
      <c r="F80" s="2">
        <v>15</v>
      </c>
      <c r="G80" s="2">
        <v>5</v>
      </c>
      <c r="H80" s="120">
        <f t="shared" si="14"/>
        <v>20</v>
      </c>
      <c r="I80" s="2">
        <v>5</v>
      </c>
      <c r="J80" s="2">
        <v>5</v>
      </c>
      <c r="K80" s="2">
        <v>5</v>
      </c>
      <c r="L80" s="2">
        <v>3</v>
      </c>
      <c r="M80" s="22">
        <v>3</v>
      </c>
      <c r="N80" s="120">
        <f t="shared" si="15"/>
        <v>21</v>
      </c>
      <c r="O80" s="2">
        <v>10</v>
      </c>
      <c r="P80" s="2">
        <v>0</v>
      </c>
      <c r="Q80" s="2">
        <v>0</v>
      </c>
      <c r="R80" s="2">
        <v>2</v>
      </c>
      <c r="S80" s="120">
        <f t="shared" si="16"/>
        <v>2</v>
      </c>
      <c r="T80" s="120">
        <f t="shared" si="17"/>
        <v>53</v>
      </c>
      <c r="U80" s="2"/>
      <c r="V80" s="20">
        <v>41148.35857152778</v>
      </c>
      <c r="W80" s="15" t="s">
        <v>190</v>
      </c>
      <c r="X80" s="19"/>
      <c r="Y80" s="2" t="s">
        <v>48</v>
      </c>
    </row>
    <row r="81" spans="1:25">
      <c r="A81" s="2" t="s">
        <v>191</v>
      </c>
      <c r="B81" s="121">
        <f t="shared" si="12"/>
        <v>76</v>
      </c>
      <c r="C81" s="2">
        <v>1</v>
      </c>
      <c r="D81" s="2">
        <v>1</v>
      </c>
      <c r="E81" s="120">
        <f t="shared" si="13"/>
        <v>1</v>
      </c>
      <c r="F81" s="2">
        <v>30</v>
      </c>
      <c r="G81" s="2">
        <v>10</v>
      </c>
      <c r="H81" s="120">
        <f t="shared" si="14"/>
        <v>40</v>
      </c>
      <c r="I81" s="2">
        <v>0</v>
      </c>
      <c r="J81" s="2">
        <v>0</v>
      </c>
      <c r="K81" s="2">
        <v>0</v>
      </c>
      <c r="L81" s="2">
        <v>0</v>
      </c>
      <c r="M81" s="1">
        <v>0</v>
      </c>
      <c r="N81" s="120">
        <f t="shared" si="15"/>
        <v>0</v>
      </c>
      <c r="O81" s="2">
        <v>10</v>
      </c>
      <c r="P81" s="2">
        <v>0</v>
      </c>
      <c r="Q81" s="1">
        <v>0</v>
      </c>
      <c r="R81" s="1">
        <v>3</v>
      </c>
      <c r="S81" s="120">
        <f t="shared" si="16"/>
        <v>3</v>
      </c>
      <c r="T81" s="120">
        <f t="shared" si="17"/>
        <v>53</v>
      </c>
      <c r="U81" s="2"/>
      <c r="V81" s="20">
        <v>41149.731207291668</v>
      </c>
      <c r="W81" s="15" t="s">
        <v>192</v>
      </c>
      <c r="X81" s="19"/>
      <c r="Y81" s="2" t="s">
        <v>48</v>
      </c>
    </row>
    <row r="82" spans="1:25">
      <c r="A82" s="2" t="s">
        <v>193</v>
      </c>
      <c r="B82" s="121">
        <f t="shared" si="12"/>
        <v>80</v>
      </c>
      <c r="C82" s="2">
        <v>1</v>
      </c>
      <c r="D82" s="2">
        <v>1</v>
      </c>
      <c r="E82" s="120">
        <f t="shared" si="13"/>
        <v>1</v>
      </c>
      <c r="F82" s="2">
        <v>30</v>
      </c>
      <c r="G82" s="2">
        <v>5</v>
      </c>
      <c r="H82" s="120">
        <f t="shared" si="14"/>
        <v>35</v>
      </c>
      <c r="I82" s="2">
        <v>0</v>
      </c>
      <c r="J82" s="2">
        <v>5</v>
      </c>
      <c r="K82" s="2">
        <v>0</v>
      </c>
      <c r="L82" s="2">
        <v>0</v>
      </c>
      <c r="M82" s="2">
        <v>0</v>
      </c>
      <c r="N82" s="120">
        <f t="shared" si="15"/>
        <v>5</v>
      </c>
      <c r="O82" s="2">
        <v>10</v>
      </c>
      <c r="P82" s="2">
        <v>0</v>
      </c>
      <c r="Q82" s="2">
        <v>0</v>
      </c>
      <c r="R82" s="2">
        <v>2</v>
      </c>
      <c r="S82" s="120">
        <f t="shared" si="16"/>
        <v>2</v>
      </c>
      <c r="T82" s="120">
        <f t="shared" si="17"/>
        <v>52</v>
      </c>
      <c r="U82" s="2"/>
      <c r="V82" s="20">
        <v>41151.255516550926</v>
      </c>
      <c r="W82" s="15" t="s">
        <v>194</v>
      </c>
      <c r="X82" s="19"/>
      <c r="Y82" s="2" t="s">
        <v>51</v>
      </c>
    </row>
    <row r="83" spans="1:25">
      <c r="A83" s="2" t="s">
        <v>195</v>
      </c>
      <c r="B83" s="121">
        <f t="shared" si="12"/>
        <v>81</v>
      </c>
      <c r="C83" s="2">
        <v>1</v>
      </c>
      <c r="D83" s="2">
        <v>1</v>
      </c>
      <c r="E83" s="120">
        <f t="shared" si="13"/>
        <v>1</v>
      </c>
      <c r="F83" s="2">
        <v>30</v>
      </c>
      <c r="G83" s="2">
        <v>10</v>
      </c>
      <c r="H83" s="120">
        <f t="shared" si="14"/>
        <v>40</v>
      </c>
      <c r="I83" s="2">
        <v>0</v>
      </c>
      <c r="J83" s="2">
        <v>5</v>
      </c>
      <c r="K83" s="2">
        <v>0</v>
      </c>
      <c r="L83" s="2">
        <v>0</v>
      </c>
      <c r="M83" s="1">
        <v>0</v>
      </c>
      <c r="N83" s="120">
        <f t="shared" si="15"/>
        <v>5</v>
      </c>
      <c r="O83" s="2">
        <v>5</v>
      </c>
      <c r="P83" s="2">
        <v>0</v>
      </c>
      <c r="Q83" s="1">
        <v>0</v>
      </c>
      <c r="R83" s="1">
        <v>0</v>
      </c>
      <c r="S83" s="120">
        <f t="shared" si="16"/>
        <v>0</v>
      </c>
      <c r="T83" s="120">
        <f t="shared" si="17"/>
        <v>50</v>
      </c>
      <c r="U83" s="2"/>
      <c r="V83" s="20">
        <v>41149.575860879631</v>
      </c>
      <c r="W83" s="15" t="s">
        <v>196</v>
      </c>
      <c r="X83" s="19"/>
      <c r="Y83" s="2" t="s">
        <v>66</v>
      </c>
    </row>
    <row r="84" spans="1:25">
      <c r="A84" s="2" t="s">
        <v>197</v>
      </c>
      <c r="B84" s="121">
        <f t="shared" si="12"/>
        <v>81</v>
      </c>
      <c r="C84" s="2">
        <v>1</v>
      </c>
      <c r="D84" s="2">
        <v>1</v>
      </c>
      <c r="E84" s="120">
        <f t="shared" si="13"/>
        <v>1</v>
      </c>
      <c r="F84" s="2">
        <v>0</v>
      </c>
      <c r="G84" s="2">
        <v>0</v>
      </c>
      <c r="H84" s="120">
        <f t="shared" si="14"/>
        <v>0</v>
      </c>
      <c r="I84" s="2">
        <v>10</v>
      </c>
      <c r="J84" s="2">
        <v>10</v>
      </c>
      <c r="K84" s="2">
        <v>5</v>
      </c>
      <c r="L84" s="2">
        <v>5</v>
      </c>
      <c r="M84" s="2">
        <v>5</v>
      </c>
      <c r="N84" s="120">
        <f t="shared" si="15"/>
        <v>35</v>
      </c>
      <c r="O84" s="2">
        <v>10</v>
      </c>
      <c r="P84" s="2">
        <v>0</v>
      </c>
      <c r="Q84" s="2">
        <v>3</v>
      </c>
      <c r="R84" s="2">
        <v>2</v>
      </c>
      <c r="S84" s="120">
        <f t="shared" si="16"/>
        <v>5</v>
      </c>
      <c r="T84" s="120">
        <f t="shared" si="17"/>
        <v>50</v>
      </c>
      <c r="U84" s="2"/>
      <c r="V84" s="20">
        <v>41151.37696238426</v>
      </c>
      <c r="W84" s="15" t="s">
        <v>198</v>
      </c>
      <c r="X84" s="19"/>
      <c r="Y84" s="2" t="s">
        <v>66</v>
      </c>
    </row>
    <row r="85" spans="1:25">
      <c r="A85" s="2" t="s">
        <v>199</v>
      </c>
      <c r="B85" s="121">
        <f t="shared" si="12"/>
        <v>81</v>
      </c>
      <c r="C85" s="2">
        <v>1</v>
      </c>
      <c r="D85" s="2">
        <v>1</v>
      </c>
      <c r="E85" s="120">
        <f t="shared" si="13"/>
        <v>1</v>
      </c>
      <c r="F85" s="2">
        <v>0</v>
      </c>
      <c r="G85" s="2">
        <v>0</v>
      </c>
      <c r="H85" s="120">
        <f t="shared" si="14"/>
        <v>0</v>
      </c>
      <c r="I85" s="2">
        <v>10</v>
      </c>
      <c r="J85" s="2">
        <v>10</v>
      </c>
      <c r="K85" s="2">
        <v>10</v>
      </c>
      <c r="L85" s="2">
        <v>5</v>
      </c>
      <c r="M85" s="2">
        <v>5</v>
      </c>
      <c r="N85" s="120">
        <f t="shared" si="15"/>
        <v>40</v>
      </c>
      <c r="O85" s="2">
        <v>10</v>
      </c>
      <c r="P85" s="2">
        <v>0</v>
      </c>
      <c r="Q85" s="2">
        <v>0</v>
      </c>
      <c r="R85" s="2">
        <v>0</v>
      </c>
      <c r="S85" s="120">
        <f t="shared" si="16"/>
        <v>0</v>
      </c>
      <c r="T85" s="120">
        <f t="shared" si="17"/>
        <v>50</v>
      </c>
      <c r="U85" s="2"/>
      <c r="V85" s="20">
        <v>41151.400230671294</v>
      </c>
      <c r="W85" s="15" t="s">
        <v>200</v>
      </c>
      <c r="X85" s="19"/>
      <c r="Y85" s="2" t="s">
        <v>51</v>
      </c>
    </row>
    <row r="86" spans="1:25">
      <c r="A86" s="2" t="s">
        <v>201</v>
      </c>
      <c r="B86" s="121">
        <f t="shared" si="12"/>
        <v>81</v>
      </c>
      <c r="C86" s="2">
        <v>1</v>
      </c>
      <c r="D86" s="2">
        <v>1</v>
      </c>
      <c r="E86" s="120">
        <f t="shared" si="13"/>
        <v>1</v>
      </c>
      <c r="F86" s="2">
        <v>0</v>
      </c>
      <c r="G86" s="2">
        <v>0</v>
      </c>
      <c r="H86" s="120">
        <f t="shared" si="14"/>
        <v>0</v>
      </c>
      <c r="I86" s="2">
        <v>10</v>
      </c>
      <c r="J86" s="1">
        <v>10</v>
      </c>
      <c r="K86" s="2">
        <v>10</v>
      </c>
      <c r="L86" s="1">
        <v>5</v>
      </c>
      <c r="M86" s="1">
        <v>5</v>
      </c>
      <c r="N86" s="120">
        <f t="shared" si="15"/>
        <v>40</v>
      </c>
      <c r="O86" s="2">
        <v>5</v>
      </c>
      <c r="P86" s="2">
        <v>0</v>
      </c>
      <c r="Q86" s="2">
        <v>3</v>
      </c>
      <c r="R86" s="2">
        <v>2</v>
      </c>
      <c r="S86" s="120">
        <f t="shared" si="16"/>
        <v>5</v>
      </c>
      <c r="T86" s="120">
        <f t="shared" si="17"/>
        <v>50</v>
      </c>
      <c r="U86" s="2"/>
      <c r="V86" s="20">
        <v>41151.65529166667</v>
      </c>
      <c r="W86" s="15" t="s">
        <v>202</v>
      </c>
      <c r="X86" s="19"/>
      <c r="Y86" s="2" t="s">
        <v>51</v>
      </c>
    </row>
    <row r="87" spans="1:25">
      <c r="A87" s="2" t="s">
        <v>203</v>
      </c>
      <c r="B87" s="121">
        <f t="shared" si="12"/>
        <v>81</v>
      </c>
      <c r="C87" s="2">
        <v>1</v>
      </c>
      <c r="D87" s="2">
        <v>1</v>
      </c>
      <c r="E87" s="120">
        <f t="shared" si="13"/>
        <v>1</v>
      </c>
      <c r="F87" s="2">
        <v>30</v>
      </c>
      <c r="G87" s="2">
        <v>5</v>
      </c>
      <c r="H87" s="120">
        <f t="shared" si="14"/>
        <v>35</v>
      </c>
      <c r="I87" s="2">
        <v>0</v>
      </c>
      <c r="J87" s="2">
        <v>5</v>
      </c>
      <c r="K87" s="2">
        <v>0</v>
      </c>
      <c r="L87" s="2">
        <v>0</v>
      </c>
      <c r="M87" s="1">
        <v>0</v>
      </c>
      <c r="N87" s="120">
        <f t="shared" si="15"/>
        <v>5</v>
      </c>
      <c r="O87" s="2">
        <v>10</v>
      </c>
      <c r="P87" s="2">
        <v>0</v>
      </c>
      <c r="Q87" s="1">
        <v>0</v>
      </c>
      <c r="R87" s="1">
        <v>0</v>
      </c>
      <c r="S87" s="120">
        <f t="shared" si="16"/>
        <v>0</v>
      </c>
      <c r="T87" s="120">
        <f t="shared" si="17"/>
        <v>50</v>
      </c>
      <c r="U87" s="2"/>
      <c r="V87" s="20">
        <v>41149.400943055552</v>
      </c>
      <c r="W87" s="15" t="s">
        <v>204</v>
      </c>
      <c r="X87" s="19"/>
      <c r="Y87" s="2" t="s">
        <v>41</v>
      </c>
    </row>
    <row r="88" spans="1:25">
      <c r="A88" s="2" t="s">
        <v>205</v>
      </c>
      <c r="B88" s="121">
        <f t="shared" si="12"/>
        <v>86</v>
      </c>
      <c r="C88" s="2">
        <v>1</v>
      </c>
      <c r="D88" s="2">
        <v>1</v>
      </c>
      <c r="E88" s="120">
        <f t="shared" si="13"/>
        <v>1</v>
      </c>
      <c r="F88" s="2">
        <v>0</v>
      </c>
      <c r="G88" s="2">
        <v>0</v>
      </c>
      <c r="H88" s="120">
        <f t="shared" si="14"/>
        <v>0</v>
      </c>
      <c r="I88" s="2">
        <v>10</v>
      </c>
      <c r="J88" s="2">
        <v>10</v>
      </c>
      <c r="K88" s="2">
        <v>10</v>
      </c>
      <c r="L88" s="2">
        <v>3</v>
      </c>
      <c r="M88" s="1">
        <v>3</v>
      </c>
      <c r="N88" s="120">
        <f t="shared" si="15"/>
        <v>36</v>
      </c>
      <c r="O88" s="2">
        <v>10</v>
      </c>
      <c r="P88" s="2">
        <v>0</v>
      </c>
      <c r="Q88" s="1">
        <v>0</v>
      </c>
      <c r="R88" s="1">
        <v>3</v>
      </c>
      <c r="S88" s="120">
        <f t="shared" si="16"/>
        <v>3</v>
      </c>
      <c r="T88" s="120">
        <f t="shared" si="17"/>
        <v>49</v>
      </c>
      <c r="U88" s="2"/>
      <c r="V88" s="20">
        <v>41149.558120717593</v>
      </c>
      <c r="W88" s="15" t="s">
        <v>206</v>
      </c>
      <c r="X88" s="19"/>
      <c r="Y88" s="2" t="s">
        <v>66</v>
      </c>
    </row>
    <row r="89" spans="1:25">
      <c r="A89" s="2" t="s">
        <v>207</v>
      </c>
      <c r="B89" s="121">
        <f t="shared" si="12"/>
        <v>87</v>
      </c>
      <c r="C89" s="2">
        <v>1</v>
      </c>
      <c r="D89" s="2">
        <v>1</v>
      </c>
      <c r="E89" s="120">
        <f t="shared" si="13"/>
        <v>1</v>
      </c>
      <c r="F89" s="2">
        <v>0</v>
      </c>
      <c r="G89" s="2">
        <v>0</v>
      </c>
      <c r="H89" s="120">
        <f t="shared" si="14"/>
        <v>0</v>
      </c>
      <c r="I89" s="2">
        <v>10</v>
      </c>
      <c r="J89" s="2">
        <v>10</v>
      </c>
      <c r="K89" s="2">
        <v>10</v>
      </c>
      <c r="L89" s="2">
        <v>5</v>
      </c>
      <c r="M89" s="2">
        <v>5</v>
      </c>
      <c r="N89" s="120">
        <f t="shared" si="15"/>
        <v>40</v>
      </c>
      <c r="O89" s="2">
        <v>5</v>
      </c>
      <c r="P89" s="2">
        <v>0</v>
      </c>
      <c r="Q89" s="2">
        <v>3</v>
      </c>
      <c r="R89" s="2">
        <v>0</v>
      </c>
      <c r="S89" s="120">
        <f t="shared" si="16"/>
        <v>3</v>
      </c>
      <c r="T89" s="120">
        <f t="shared" si="17"/>
        <v>48</v>
      </c>
      <c r="U89" s="2"/>
      <c r="V89" s="20">
        <v>41129.575965393517</v>
      </c>
      <c r="W89" s="15" t="s">
        <v>208</v>
      </c>
      <c r="X89" s="19"/>
      <c r="Y89" s="2" t="s">
        <v>29</v>
      </c>
    </row>
    <row r="90" spans="1:25">
      <c r="A90" s="2" t="s">
        <v>209</v>
      </c>
      <c r="B90" s="121">
        <f t="shared" si="12"/>
        <v>87</v>
      </c>
      <c r="C90" s="2">
        <v>1</v>
      </c>
      <c r="D90" s="2">
        <v>1</v>
      </c>
      <c r="E90" s="120">
        <f t="shared" si="13"/>
        <v>1</v>
      </c>
      <c r="F90" s="2">
        <v>15</v>
      </c>
      <c r="G90" s="2">
        <v>5</v>
      </c>
      <c r="H90" s="120">
        <f t="shared" si="14"/>
        <v>20</v>
      </c>
      <c r="I90" s="2">
        <v>10</v>
      </c>
      <c r="J90" s="2">
        <v>5</v>
      </c>
      <c r="K90" s="2">
        <v>0</v>
      </c>
      <c r="L90" s="2">
        <v>0</v>
      </c>
      <c r="M90" s="1">
        <v>0</v>
      </c>
      <c r="N90" s="120">
        <f t="shared" si="15"/>
        <v>15</v>
      </c>
      <c r="O90" s="2">
        <v>10</v>
      </c>
      <c r="P90" s="2">
        <v>0</v>
      </c>
      <c r="Q90" s="1">
        <v>0</v>
      </c>
      <c r="R90" s="1">
        <v>3</v>
      </c>
      <c r="S90" s="120">
        <f t="shared" si="16"/>
        <v>3</v>
      </c>
      <c r="T90" s="120">
        <f t="shared" si="17"/>
        <v>48</v>
      </c>
      <c r="U90" s="2"/>
      <c r="V90" s="20">
        <v>41149.716717592593</v>
      </c>
      <c r="W90" s="15" t="s">
        <v>210</v>
      </c>
      <c r="X90" s="19"/>
      <c r="Y90" s="2" t="s">
        <v>29</v>
      </c>
    </row>
    <row r="91" spans="1:25">
      <c r="A91" s="2" t="s">
        <v>211</v>
      </c>
      <c r="B91" s="121">
        <f t="shared" si="12"/>
        <v>87</v>
      </c>
      <c r="C91" s="2">
        <v>1</v>
      </c>
      <c r="D91" s="2">
        <v>1</v>
      </c>
      <c r="E91" s="120">
        <f t="shared" si="13"/>
        <v>1</v>
      </c>
      <c r="F91" s="2">
        <v>0</v>
      </c>
      <c r="G91" s="2">
        <v>0</v>
      </c>
      <c r="H91" s="120">
        <f t="shared" si="14"/>
        <v>0</v>
      </c>
      <c r="I91" s="2">
        <v>10</v>
      </c>
      <c r="J91" s="2">
        <v>10</v>
      </c>
      <c r="K91" s="2">
        <v>10</v>
      </c>
      <c r="L91" s="2">
        <v>5</v>
      </c>
      <c r="M91" s="2">
        <v>5</v>
      </c>
      <c r="N91" s="120">
        <f t="shared" si="15"/>
        <v>40</v>
      </c>
      <c r="O91" s="2">
        <v>5</v>
      </c>
      <c r="P91" s="2">
        <v>0</v>
      </c>
      <c r="Q91" s="2">
        <v>3</v>
      </c>
      <c r="R91" s="2">
        <v>0</v>
      </c>
      <c r="S91" s="120">
        <f t="shared" si="16"/>
        <v>3</v>
      </c>
      <c r="T91" s="120">
        <f t="shared" si="17"/>
        <v>48</v>
      </c>
      <c r="U91" s="2"/>
      <c r="V91" s="20">
        <v>41151.328979976854</v>
      </c>
      <c r="W91" s="15" t="s">
        <v>212</v>
      </c>
      <c r="X91" s="19"/>
      <c r="Y91" s="2" t="s">
        <v>48</v>
      </c>
    </row>
    <row r="92" spans="1:25">
      <c r="A92" s="2" t="s">
        <v>213</v>
      </c>
      <c r="B92" s="121">
        <f t="shared" si="12"/>
        <v>90</v>
      </c>
      <c r="C92" s="2">
        <v>1</v>
      </c>
      <c r="D92" s="2">
        <v>1</v>
      </c>
      <c r="E92" s="120">
        <f t="shared" si="13"/>
        <v>1</v>
      </c>
      <c r="F92" s="2">
        <v>0</v>
      </c>
      <c r="G92" s="2">
        <v>0</v>
      </c>
      <c r="H92" s="120">
        <f t="shared" si="14"/>
        <v>0</v>
      </c>
      <c r="I92" s="2">
        <v>10</v>
      </c>
      <c r="J92" s="1">
        <v>10</v>
      </c>
      <c r="K92" s="2">
        <v>10</v>
      </c>
      <c r="L92" s="1">
        <v>5</v>
      </c>
      <c r="M92" s="1">
        <v>5</v>
      </c>
      <c r="N92" s="120">
        <f t="shared" si="15"/>
        <v>40</v>
      </c>
      <c r="O92" s="2">
        <v>5</v>
      </c>
      <c r="P92" s="2">
        <v>0</v>
      </c>
      <c r="Q92" s="2">
        <v>0</v>
      </c>
      <c r="R92" s="2">
        <v>2</v>
      </c>
      <c r="S92" s="120">
        <f t="shared" si="16"/>
        <v>2</v>
      </c>
      <c r="T92" s="120">
        <f t="shared" si="17"/>
        <v>47</v>
      </c>
      <c r="U92" s="2"/>
      <c r="V92" s="20">
        <v>41151.644993402777</v>
      </c>
      <c r="W92" s="15" t="s">
        <v>214</v>
      </c>
      <c r="X92" s="19"/>
      <c r="Y92" s="2" t="s">
        <v>66</v>
      </c>
    </row>
    <row r="93" spans="1:25">
      <c r="A93" s="2" t="s">
        <v>215</v>
      </c>
      <c r="B93" s="121">
        <f t="shared" si="12"/>
        <v>91</v>
      </c>
      <c r="C93" s="2">
        <v>1</v>
      </c>
      <c r="D93" s="2">
        <v>1</v>
      </c>
      <c r="E93" s="120">
        <f t="shared" si="13"/>
        <v>1</v>
      </c>
      <c r="F93" s="2">
        <v>0</v>
      </c>
      <c r="G93" s="2">
        <v>0</v>
      </c>
      <c r="H93" s="120">
        <f t="shared" si="14"/>
        <v>0</v>
      </c>
      <c r="I93" s="2">
        <v>10</v>
      </c>
      <c r="J93" s="2">
        <v>10</v>
      </c>
      <c r="K93" s="2">
        <v>5</v>
      </c>
      <c r="L93" s="2">
        <v>5</v>
      </c>
      <c r="M93" s="2">
        <v>3</v>
      </c>
      <c r="N93" s="120">
        <f t="shared" si="15"/>
        <v>33</v>
      </c>
      <c r="O93" s="2">
        <v>10</v>
      </c>
      <c r="P93" s="2">
        <v>0</v>
      </c>
      <c r="Q93" s="2">
        <v>0</v>
      </c>
      <c r="R93" s="2">
        <v>3</v>
      </c>
      <c r="S93" s="120">
        <f t="shared" si="16"/>
        <v>3</v>
      </c>
      <c r="T93" s="120">
        <f t="shared" si="17"/>
        <v>46</v>
      </c>
      <c r="U93" s="2"/>
      <c r="V93" s="20">
        <v>41144.479811342593</v>
      </c>
      <c r="W93" s="15" t="s">
        <v>216</v>
      </c>
      <c r="X93" s="19"/>
      <c r="Y93" s="2" t="s">
        <v>29</v>
      </c>
    </row>
    <row r="94" spans="1:25">
      <c r="A94" s="2" t="s">
        <v>217</v>
      </c>
      <c r="B94" s="121">
        <f t="shared" si="12"/>
        <v>92</v>
      </c>
      <c r="C94" s="2">
        <v>1</v>
      </c>
      <c r="D94" s="2">
        <v>1</v>
      </c>
      <c r="E94" s="120">
        <f t="shared" si="13"/>
        <v>1</v>
      </c>
      <c r="F94" s="2">
        <v>0</v>
      </c>
      <c r="G94" s="2">
        <v>0</v>
      </c>
      <c r="H94" s="120">
        <f t="shared" si="14"/>
        <v>0</v>
      </c>
      <c r="I94" s="2">
        <v>10</v>
      </c>
      <c r="J94" s="1">
        <v>5</v>
      </c>
      <c r="K94" s="2">
        <v>10</v>
      </c>
      <c r="L94" s="1">
        <v>5</v>
      </c>
      <c r="M94" s="1">
        <v>5</v>
      </c>
      <c r="N94" s="120">
        <f t="shared" si="15"/>
        <v>35</v>
      </c>
      <c r="O94" s="2">
        <v>5</v>
      </c>
      <c r="P94" s="2">
        <v>0</v>
      </c>
      <c r="Q94" s="2">
        <v>3</v>
      </c>
      <c r="R94" s="2">
        <v>2</v>
      </c>
      <c r="S94" s="120">
        <f t="shared" si="16"/>
        <v>5</v>
      </c>
      <c r="T94" s="120">
        <f t="shared" si="17"/>
        <v>45</v>
      </c>
      <c r="U94" s="2"/>
      <c r="V94" s="20">
        <v>41151.630554861113</v>
      </c>
      <c r="W94" s="15" t="s">
        <v>218</v>
      </c>
      <c r="X94" s="19"/>
      <c r="Y94" s="2" t="s">
        <v>38</v>
      </c>
    </row>
    <row r="95" spans="1:25">
      <c r="A95" s="2" t="s">
        <v>219</v>
      </c>
      <c r="B95" s="121">
        <f t="shared" si="12"/>
        <v>93</v>
      </c>
      <c r="C95" s="2">
        <v>1</v>
      </c>
      <c r="D95" s="2">
        <v>1</v>
      </c>
      <c r="E95" s="120">
        <f t="shared" si="13"/>
        <v>1</v>
      </c>
      <c r="F95" s="2">
        <v>0</v>
      </c>
      <c r="G95" s="2">
        <v>0</v>
      </c>
      <c r="H95" s="120">
        <f t="shared" si="14"/>
        <v>0</v>
      </c>
      <c r="I95" s="2">
        <v>10</v>
      </c>
      <c r="J95" s="2">
        <v>10</v>
      </c>
      <c r="K95" s="2">
        <v>10</v>
      </c>
      <c r="L95" s="2">
        <v>3</v>
      </c>
      <c r="M95" s="2">
        <v>0</v>
      </c>
      <c r="N95" s="120">
        <f t="shared" si="15"/>
        <v>33</v>
      </c>
      <c r="O95" s="2">
        <v>5</v>
      </c>
      <c r="P95" s="2">
        <v>0</v>
      </c>
      <c r="Q95" s="2">
        <v>3</v>
      </c>
      <c r="R95" s="2">
        <v>2</v>
      </c>
      <c r="S95" s="120">
        <f t="shared" si="16"/>
        <v>5</v>
      </c>
      <c r="T95" s="120">
        <f t="shared" si="17"/>
        <v>43</v>
      </c>
      <c r="U95" s="2"/>
      <c r="V95" s="20">
        <v>41151.299667939813</v>
      </c>
      <c r="W95" s="15" t="s">
        <v>220</v>
      </c>
      <c r="X95" s="19"/>
      <c r="Y95" s="2" t="s">
        <v>29</v>
      </c>
    </row>
    <row r="96" spans="1:25">
      <c r="A96" s="2" t="s">
        <v>221</v>
      </c>
      <c r="B96" s="121">
        <f t="shared" si="12"/>
        <v>93</v>
      </c>
      <c r="C96" s="2">
        <v>1</v>
      </c>
      <c r="D96" s="2">
        <v>1</v>
      </c>
      <c r="E96" s="120">
        <f t="shared" si="13"/>
        <v>1</v>
      </c>
      <c r="F96" s="2">
        <v>0</v>
      </c>
      <c r="G96" s="2">
        <v>0</v>
      </c>
      <c r="H96" s="120">
        <f t="shared" si="14"/>
        <v>0</v>
      </c>
      <c r="I96" s="2">
        <v>10</v>
      </c>
      <c r="J96" s="2">
        <v>5</v>
      </c>
      <c r="K96" s="2">
        <v>10</v>
      </c>
      <c r="L96" s="2">
        <v>3</v>
      </c>
      <c r="M96" s="2">
        <v>5</v>
      </c>
      <c r="N96" s="120">
        <f t="shared" si="15"/>
        <v>33</v>
      </c>
      <c r="O96" s="2">
        <v>10</v>
      </c>
      <c r="P96" s="2">
        <v>0</v>
      </c>
      <c r="Q96" s="2">
        <v>0</v>
      </c>
      <c r="R96" s="2">
        <v>0</v>
      </c>
      <c r="S96" s="120">
        <f t="shared" si="16"/>
        <v>0</v>
      </c>
      <c r="T96" s="120">
        <f t="shared" si="17"/>
        <v>43</v>
      </c>
      <c r="U96" s="2"/>
      <c r="V96" s="20">
        <v>41151.423268171297</v>
      </c>
      <c r="W96" s="15" t="s">
        <v>222</v>
      </c>
      <c r="X96" s="19"/>
      <c r="Y96" s="2" t="s">
        <v>51</v>
      </c>
    </row>
    <row r="97" spans="1:25">
      <c r="A97" s="2" t="s">
        <v>223</v>
      </c>
      <c r="B97" s="121">
        <f t="shared" si="12"/>
        <v>95</v>
      </c>
      <c r="C97" s="2">
        <v>1</v>
      </c>
      <c r="D97" s="2">
        <v>1</v>
      </c>
      <c r="E97" s="120">
        <f t="shared" si="13"/>
        <v>1</v>
      </c>
      <c r="F97" s="2">
        <v>0</v>
      </c>
      <c r="G97" s="2">
        <v>0</v>
      </c>
      <c r="H97" s="120">
        <f t="shared" si="14"/>
        <v>0</v>
      </c>
      <c r="I97" s="2">
        <v>10</v>
      </c>
      <c r="J97" s="2">
        <v>5</v>
      </c>
      <c r="K97" s="2">
        <v>10</v>
      </c>
      <c r="L97" s="2">
        <v>0</v>
      </c>
      <c r="M97" s="2">
        <v>0</v>
      </c>
      <c r="N97" s="120">
        <f t="shared" si="15"/>
        <v>25</v>
      </c>
      <c r="O97" s="2">
        <v>10</v>
      </c>
      <c r="P97" s="2">
        <v>0</v>
      </c>
      <c r="Q97" s="2">
        <v>0</v>
      </c>
      <c r="R97" s="2">
        <v>2</v>
      </c>
      <c r="S97" s="120">
        <f t="shared" si="16"/>
        <v>2</v>
      </c>
      <c r="T97" s="120">
        <f t="shared" si="17"/>
        <v>37</v>
      </c>
      <c r="U97" s="2"/>
      <c r="V97" s="20">
        <v>41151.328814120374</v>
      </c>
      <c r="W97" s="15" t="s">
        <v>224</v>
      </c>
      <c r="X97" s="19"/>
      <c r="Y97" s="2" t="s">
        <v>35</v>
      </c>
    </row>
    <row r="98" spans="1:25">
      <c r="A98" s="2" t="s">
        <v>225</v>
      </c>
      <c r="B98" s="121">
        <f t="shared" si="12"/>
        <v>96</v>
      </c>
      <c r="C98" s="2">
        <v>1</v>
      </c>
      <c r="D98" s="2">
        <v>1</v>
      </c>
      <c r="E98" s="120">
        <f t="shared" si="13"/>
        <v>1</v>
      </c>
      <c r="F98" s="2">
        <v>0</v>
      </c>
      <c r="G98" s="2">
        <v>0</v>
      </c>
      <c r="H98" s="120">
        <f t="shared" si="14"/>
        <v>0</v>
      </c>
      <c r="I98" s="2">
        <v>10</v>
      </c>
      <c r="J98" s="2">
        <v>5</v>
      </c>
      <c r="K98" s="2">
        <v>10</v>
      </c>
      <c r="L98" s="2">
        <v>3</v>
      </c>
      <c r="M98" s="2">
        <v>0</v>
      </c>
      <c r="N98" s="120">
        <f t="shared" si="15"/>
        <v>28</v>
      </c>
      <c r="O98" s="2">
        <v>5</v>
      </c>
      <c r="P98" s="2">
        <v>0</v>
      </c>
      <c r="Q98" s="2">
        <v>0</v>
      </c>
      <c r="R98" s="2">
        <v>0</v>
      </c>
      <c r="S98" s="120">
        <f t="shared" si="16"/>
        <v>0</v>
      </c>
      <c r="T98" s="120">
        <f t="shared" si="17"/>
        <v>33</v>
      </c>
      <c r="U98" s="2"/>
      <c r="V98" s="20">
        <v>41151.518228587964</v>
      </c>
      <c r="W98" s="15" t="s">
        <v>226</v>
      </c>
      <c r="X98" s="19"/>
      <c r="Y98" s="2" t="s">
        <v>32</v>
      </c>
    </row>
    <row r="99" spans="1:25">
      <c r="A99" s="2" t="s">
        <v>227</v>
      </c>
      <c r="B99" s="121">
        <f t="shared" si="12"/>
        <v>96</v>
      </c>
      <c r="C99" s="2">
        <v>1</v>
      </c>
      <c r="D99" s="2">
        <v>1</v>
      </c>
      <c r="E99" s="120">
        <f t="shared" ref="E99:E102" si="18">C99*D99</f>
        <v>1</v>
      </c>
      <c r="F99" s="2">
        <v>0</v>
      </c>
      <c r="G99" s="2">
        <v>0</v>
      </c>
      <c r="H99" s="120">
        <f t="shared" ref="H99:H102" si="19">F99+G99</f>
        <v>0</v>
      </c>
      <c r="I99" s="2">
        <v>5</v>
      </c>
      <c r="J99" s="2">
        <v>5</v>
      </c>
      <c r="K99" s="2">
        <v>0</v>
      </c>
      <c r="L99" s="2">
        <v>5</v>
      </c>
      <c r="M99" s="1">
        <v>3</v>
      </c>
      <c r="N99" s="120">
        <f t="shared" ref="N99:N102" si="20">I99+J99+K99+L99+M99</f>
        <v>18</v>
      </c>
      <c r="O99" s="2">
        <v>10</v>
      </c>
      <c r="P99" s="2">
        <v>0</v>
      </c>
      <c r="Q99" s="1">
        <v>3</v>
      </c>
      <c r="R99" s="1">
        <v>2</v>
      </c>
      <c r="S99" s="120">
        <f t="shared" ref="S99:S102" si="21">P99+Q99+R99</f>
        <v>5</v>
      </c>
      <c r="T99" s="120">
        <f t="shared" ref="T99:T102" si="22">E99*H99+N99+O99+S99</f>
        <v>33</v>
      </c>
      <c r="U99" s="2"/>
      <c r="V99" s="20">
        <v>41149.731207291668</v>
      </c>
      <c r="W99" s="15" t="s">
        <v>228</v>
      </c>
      <c r="X99" s="19"/>
      <c r="Y99" s="2" t="s">
        <v>41</v>
      </c>
    </row>
    <row r="100" spans="1:25">
      <c r="A100" s="2" t="s">
        <v>229</v>
      </c>
      <c r="B100" s="121">
        <f t="shared" si="12"/>
        <v>98</v>
      </c>
      <c r="C100" s="2">
        <v>1</v>
      </c>
      <c r="D100" s="2">
        <v>1</v>
      </c>
      <c r="E100" s="120">
        <f t="shared" si="18"/>
        <v>1</v>
      </c>
      <c r="F100" s="2">
        <v>15</v>
      </c>
      <c r="G100" s="2">
        <v>5</v>
      </c>
      <c r="H100" s="120">
        <f t="shared" si="19"/>
        <v>20</v>
      </c>
      <c r="I100" s="2">
        <v>0</v>
      </c>
      <c r="J100" s="2">
        <v>0</v>
      </c>
      <c r="K100" s="2">
        <v>0</v>
      </c>
      <c r="L100" s="2">
        <v>0</v>
      </c>
      <c r="M100" s="1">
        <v>0</v>
      </c>
      <c r="N100" s="120">
        <f t="shared" si="20"/>
        <v>0</v>
      </c>
      <c r="O100" s="2">
        <v>10</v>
      </c>
      <c r="P100" s="2">
        <v>0</v>
      </c>
      <c r="Q100" s="1">
        <v>0</v>
      </c>
      <c r="R100" s="1">
        <v>0</v>
      </c>
      <c r="S100" s="120">
        <f t="shared" si="21"/>
        <v>0</v>
      </c>
      <c r="T100" s="120">
        <f t="shared" si="22"/>
        <v>30</v>
      </c>
      <c r="U100" s="2"/>
      <c r="V100" s="20">
        <v>41150.820369907407</v>
      </c>
      <c r="W100" s="15" t="s">
        <v>230</v>
      </c>
      <c r="X100" s="19"/>
      <c r="Y100" s="2" t="s">
        <v>32</v>
      </c>
    </row>
    <row r="101" spans="1:25">
      <c r="A101" s="2" t="s">
        <v>231</v>
      </c>
      <c r="B101" s="121">
        <f t="shared" si="12"/>
        <v>99</v>
      </c>
      <c r="C101" s="2">
        <v>1</v>
      </c>
      <c r="D101" s="2">
        <v>1</v>
      </c>
      <c r="E101" s="120">
        <f t="shared" si="18"/>
        <v>1</v>
      </c>
      <c r="F101" s="2">
        <v>0</v>
      </c>
      <c r="G101" s="2">
        <v>0</v>
      </c>
      <c r="H101" s="120">
        <f t="shared" si="19"/>
        <v>0</v>
      </c>
      <c r="I101" s="2">
        <v>0</v>
      </c>
      <c r="J101" s="1">
        <v>5</v>
      </c>
      <c r="K101" s="2">
        <v>0</v>
      </c>
      <c r="L101" s="1">
        <v>3</v>
      </c>
      <c r="M101" s="1">
        <v>0</v>
      </c>
      <c r="N101" s="120">
        <f t="shared" si="20"/>
        <v>8</v>
      </c>
      <c r="O101" s="2">
        <v>10</v>
      </c>
      <c r="P101" s="2">
        <v>0</v>
      </c>
      <c r="Q101" s="2">
        <v>0</v>
      </c>
      <c r="R101" s="2">
        <v>0</v>
      </c>
      <c r="S101" s="120">
        <f t="shared" si="21"/>
        <v>0</v>
      </c>
      <c r="T101" s="120">
        <f t="shared" si="22"/>
        <v>18</v>
      </c>
      <c r="U101" s="2"/>
      <c r="V101" s="20">
        <v>41151.549556944447</v>
      </c>
      <c r="W101" s="15" t="s">
        <v>232</v>
      </c>
      <c r="X101" s="19"/>
      <c r="Y101" s="2" t="s">
        <v>38</v>
      </c>
    </row>
    <row r="102" spans="1:25">
      <c r="A102" s="2" t="s">
        <v>233</v>
      </c>
      <c r="B102" s="121">
        <f t="shared" si="12"/>
        <v>100</v>
      </c>
      <c r="C102" s="2">
        <v>1</v>
      </c>
      <c r="D102" s="2">
        <v>1</v>
      </c>
      <c r="E102" s="120">
        <f t="shared" si="18"/>
        <v>1</v>
      </c>
      <c r="F102" s="2">
        <v>0</v>
      </c>
      <c r="G102" s="2">
        <v>0</v>
      </c>
      <c r="H102" s="120">
        <f t="shared" si="19"/>
        <v>0</v>
      </c>
      <c r="I102" s="2">
        <v>5</v>
      </c>
      <c r="J102" s="2">
        <v>5</v>
      </c>
      <c r="K102" s="2">
        <v>0</v>
      </c>
      <c r="L102" s="2">
        <v>0</v>
      </c>
      <c r="M102" s="2">
        <v>0</v>
      </c>
      <c r="N102" s="120">
        <f t="shared" si="20"/>
        <v>10</v>
      </c>
      <c r="O102" s="2">
        <v>5</v>
      </c>
      <c r="P102" s="2">
        <v>0</v>
      </c>
      <c r="Q102" s="2">
        <v>0</v>
      </c>
      <c r="R102" s="2">
        <v>2</v>
      </c>
      <c r="S102" s="120">
        <f t="shared" si="21"/>
        <v>2</v>
      </c>
      <c r="T102" s="120">
        <f t="shared" si="22"/>
        <v>17</v>
      </c>
      <c r="U102" s="2"/>
      <c r="V102" s="20">
        <v>41141.576654745368</v>
      </c>
      <c r="W102" s="15" t="s">
        <v>234</v>
      </c>
      <c r="X102" s="19"/>
      <c r="Y102" s="2" t="s">
        <v>51</v>
      </c>
    </row>
    <row r="103" spans="1:25">
      <c r="P103" s="57" t="s">
        <v>317</v>
      </c>
      <c r="Q103" s="57"/>
      <c r="R103" s="57"/>
      <c r="S103" s="57"/>
      <c r="T103" s="57">
        <f>AVERAGE(T3:T102)</f>
        <v>70.34</v>
      </c>
    </row>
  </sheetData>
  <sortState ref="A3:Y102">
    <sortCondition ref="B3:B102"/>
  </sortState>
  <mergeCells count="4">
    <mergeCell ref="C1:E1"/>
    <mergeCell ref="F1:H1"/>
    <mergeCell ref="I1:N1"/>
    <mergeCell ref="P1:S1"/>
  </mergeCells>
  <hyperlinks>
    <hyperlink ref="W52" r:id="rId1"/>
    <hyperlink ref="W54" r:id="rId2"/>
    <hyperlink ref="W100" r:id="rId3"/>
    <hyperlink ref="W23" r:id="rId4"/>
    <hyperlink ref="W38" r:id="rId5"/>
    <hyperlink ref="W65" r:id="rId6"/>
    <hyperlink ref="W77" r:id="rId7"/>
    <hyperlink ref="W75" r:id="rId8"/>
    <hyperlink ref="W24" r:id="rId9"/>
    <hyperlink ref="W60" r:id="rId10"/>
    <hyperlink ref="W82" r:id="rId11"/>
    <hyperlink ref="W95" r:id="rId12"/>
    <hyperlink ref="W91" r:id="rId13"/>
    <hyperlink ref="W97" r:id="rId14"/>
    <hyperlink ref="W25" r:id="rId15"/>
    <hyperlink ref="W76" r:id="rId16"/>
    <hyperlink ref="W84" r:id="rId17"/>
    <hyperlink ref="W63" r:id="rId18"/>
    <hyperlink ref="W85" r:id="rId19"/>
    <hyperlink ref="W26" r:id="rId20"/>
    <hyperlink ref="W96" r:id="rId21"/>
    <hyperlink ref="W43" r:id="rId22"/>
    <hyperlink ref="W69" r:id="rId23"/>
    <hyperlink ref="W81" r:id="rId24"/>
    <hyperlink ref="W47" r:id="rId25"/>
    <hyperlink ref="W102" r:id="rId26"/>
    <hyperlink ref="W98" r:id="rId2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1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2" sqref="A2"/>
    </sheetView>
  </sheetViews>
  <sheetFormatPr defaultRowHeight="15"/>
  <cols>
    <col min="1" max="1" width="24.28515625" customWidth="1"/>
    <col min="20" max="20" width="14.28515625" bestFit="1" customWidth="1"/>
  </cols>
  <sheetData>
    <row r="1" spans="1:22" ht="45">
      <c r="A1" s="61" t="s">
        <v>0</v>
      </c>
      <c r="B1" s="124" t="s">
        <v>2</v>
      </c>
      <c r="C1" s="124"/>
      <c r="D1" s="124"/>
      <c r="E1" s="125" t="s">
        <v>3</v>
      </c>
      <c r="F1" s="125"/>
      <c r="G1" s="125"/>
      <c r="H1" s="126" t="s">
        <v>4</v>
      </c>
      <c r="I1" s="126"/>
      <c r="J1" s="126"/>
      <c r="K1" s="126"/>
      <c r="L1" s="126"/>
      <c r="M1" s="126"/>
      <c r="N1" s="52" t="s">
        <v>5</v>
      </c>
      <c r="O1" s="127" t="s">
        <v>6</v>
      </c>
      <c r="P1" s="127"/>
      <c r="Q1" s="127"/>
      <c r="R1" s="127"/>
      <c r="S1" s="50" t="s">
        <v>7</v>
      </c>
      <c r="T1" s="51" t="s">
        <v>9</v>
      </c>
      <c r="U1" s="49" t="s">
        <v>10</v>
      </c>
      <c r="V1" s="53"/>
    </row>
    <row r="2" spans="1:22" ht="60">
      <c r="A2" s="54" t="s">
        <v>0</v>
      </c>
      <c r="B2" s="55" t="s">
        <v>13</v>
      </c>
      <c r="C2" s="55" t="s">
        <v>14</v>
      </c>
      <c r="D2" s="55" t="s">
        <v>15</v>
      </c>
      <c r="E2" s="55" t="s">
        <v>16</v>
      </c>
      <c r="F2" s="55" t="s">
        <v>17</v>
      </c>
      <c r="G2" s="54" t="s">
        <v>18</v>
      </c>
      <c r="H2" s="55" t="s">
        <v>19</v>
      </c>
      <c r="I2" s="55" t="s">
        <v>20</v>
      </c>
      <c r="J2" s="55" t="s">
        <v>21</v>
      </c>
      <c r="K2" s="55" t="s">
        <v>22</v>
      </c>
      <c r="L2" s="55" t="s">
        <v>23</v>
      </c>
      <c r="M2" s="55" t="s">
        <v>18</v>
      </c>
      <c r="N2" s="55" t="s">
        <v>5</v>
      </c>
      <c r="O2" s="55" t="s">
        <v>24</v>
      </c>
      <c r="P2" s="55" t="s">
        <v>25</v>
      </c>
      <c r="Q2" s="55" t="s">
        <v>26</v>
      </c>
      <c r="R2" s="55" t="s">
        <v>18</v>
      </c>
      <c r="S2" s="56" t="s">
        <v>7</v>
      </c>
      <c r="T2" s="54" t="s">
        <v>9</v>
      </c>
      <c r="U2" s="54" t="s">
        <v>10</v>
      </c>
      <c r="V2" s="53"/>
    </row>
    <row r="3" spans="1:22">
      <c r="A3" s="59" t="s">
        <v>300</v>
      </c>
      <c r="B3" s="60">
        <v>1</v>
      </c>
      <c r="C3" s="60">
        <v>1</v>
      </c>
      <c r="D3" s="120">
        <f>B3*C3</f>
        <v>1</v>
      </c>
      <c r="E3" s="60">
        <v>30</v>
      </c>
      <c r="F3" s="60">
        <v>10</v>
      </c>
      <c r="G3" s="120">
        <f>E3+F3</f>
        <v>40</v>
      </c>
      <c r="H3" s="60">
        <v>10</v>
      </c>
      <c r="I3" s="60">
        <v>10</v>
      </c>
      <c r="J3" s="60">
        <v>10</v>
      </c>
      <c r="K3" s="60">
        <v>5</v>
      </c>
      <c r="L3" s="60">
        <v>5</v>
      </c>
      <c r="M3" s="120">
        <f>H3+I3+J3+K3+L3</f>
        <v>40</v>
      </c>
      <c r="N3" s="60">
        <v>10</v>
      </c>
      <c r="O3" s="60">
        <v>4</v>
      </c>
      <c r="P3" s="60">
        <v>3</v>
      </c>
      <c r="Q3" s="60">
        <v>2</v>
      </c>
      <c r="R3" s="120">
        <f>O3+P3+Q3</f>
        <v>9</v>
      </c>
      <c r="S3" s="120">
        <f>D3*G3+M3+N3+R3</f>
        <v>99</v>
      </c>
      <c r="T3" s="20">
        <v>41151.665914120371</v>
      </c>
      <c r="U3" s="62" t="s">
        <v>301</v>
      </c>
      <c r="V3" s="58"/>
    </row>
    <row r="4" spans="1:22">
      <c r="A4" s="59" t="s">
        <v>302</v>
      </c>
      <c r="B4" s="60">
        <v>1</v>
      </c>
      <c r="C4" s="60">
        <v>1</v>
      </c>
      <c r="D4" s="120">
        <f t="shared" ref="D4:D10" si="0">B4*C4</f>
        <v>1</v>
      </c>
      <c r="E4" s="60">
        <v>30</v>
      </c>
      <c r="F4" s="60">
        <v>10</v>
      </c>
      <c r="G4" s="120">
        <f t="shared" ref="G4:G10" si="1">E4+F4</f>
        <v>40</v>
      </c>
      <c r="H4" s="60">
        <v>10</v>
      </c>
      <c r="I4" s="60">
        <v>10</v>
      </c>
      <c r="J4" s="60">
        <v>10</v>
      </c>
      <c r="K4" s="60">
        <v>5</v>
      </c>
      <c r="L4" s="60">
        <v>5</v>
      </c>
      <c r="M4" s="120">
        <f t="shared" ref="M4:M10" si="2">H4+I4+J4+K4+L4</f>
        <v>40</v>
      </c>
      <c r="N4" s="60">
        <v>10</v>
      </c>
      <c r="O4" s="60">
        <v>0</v>
      </c>
      <c r="P4" s="60">
        <v>0</v>
      </c>
      <c r="Q4" s="60">
        <v>2</v>
      </c>
      <c r="R4" s="120">
        <f t="shared" ref="R4:R10" si="3">O4+P4+Q4</f>
        <v>2</v>
      </c>
      <c r="S4" s="120">
        <f t="shared" ref="S4:S10" si="4">D4*G4+M4+N4+R4</f>
        <v>92</v>
      </c>
      <c r="T4" s="20">
        <v>41151.690167824076</v>
      </c>
      <c r="U4" s="62" t="s">
        <v>303</v>
      </c>
      <c r="V4" s="58"/>
    </row>
    <row r="5" spans="1:22">
      <c r="A5" s="59" t="s">
        <v>304</v>
      </c>
      <c r="B5" s="60">
        <v>1</v>
      </c>
      <c r="C5" s="60">
        <v>1</v>
      </c>
      <c r="D5" s="120">
        <f t="shared" si="0"/>
        <v>1</v>
      </c>
      <c r="E5" s="60">
        <v>30</v>
      </c>
      <c r="F5" s="60">
        <v>10</v>
      </c>
      <c r="G5" s="120">
        <f t="shared" si="1"/>
        <v>40</v>
      </c>
      <c r="H5" s="60">
        <v>10</v>
      </c>
      <c r="I5" s="60">
        <v>5</v>
      </c>
      <c r="J5" s="60">
        <v>10</v>
      </c>
      <c r="K5" s="60">
        <v>5</v>
      </c>
      <c r="L5" s="60">
        <v>3</v>
      </c>
      <c r="M5" s="120">
        <f t="shared" si="2"/>
        <v>33</v>
      </c>
      <c r="N5" s="60">
        <v>10</v>
      </c>
      <c r="O5" s="60">
        <v>0</v>
      </c>
      <c r="P5" s="60">
        <v>3</v>
      </c>
      <c r="Q5" s="60">
        <v>3</v>
      </c>
      <c r="R5" s="120">
        <f t="shared" si="3"/>
        <v>6</v>
      </c>
      <c r="S5" s="120">
        <f t="shared" si="4"/>
        <v>89</v>
      </c>
      <c r="T5" s="20">
        <v>41151.698469097224</v>
      </c>
      <c r="U5" s="62" t="s">
        <v>305</v>
      </c>
      <c r="V5" s="58"/>
    </row>
    <row r="6" spans="1:22">
      <c r="A6" s="59" t="s">
        <v>306</v>
      </c>
      <c r="B6" s="60">
        <v>1</v>
      </c>
      <c r="C6" s="60">
        <v>1</v>
      </c>
      <c r="D6" s="120">
        <f t="shared" si="0"/>
        <v>1</v>
      </c>
      <c r="E6" s="60">
        <v>15</v>
      </c>
      <c r="F6" s="60">
        <v>5</v>
      </c>
      <c r="G6" s="120">
        <f t="shared" si="1"/>
        <v>20</v>
      </c>
      <c r="H6" s="60">
        <v>10</v>
      </c>
      <c r="I6" s="60">
        <v>10</v>
      </c>
      <c r="J6" s="60">
        <v>10</v>
      </c>
      <c r="K6" s="60">
        <v>3</v>
      </c>
      <c r="L6" s="60">
        <v>5</v>
      </c>
      <c r="M6" s="120">
        <f t="shared" si="2"/>
        <v>38</v>
      </c>
      <c r="N6" s="60">
        <v>10</v>
      </c>
      <c r="O6" s="60">
        <v>4</v>
      </c>
      <c r="P6" s="60">
        <v>3</v>
      </c>
      <c r="Q6" s="60">
        <v>0</v>
      </c>
      <c r="R6" s="120">
        <f t="shared" si="3"/>
        <v>7</v>
      </c>
      <c r="S6" s="120">
        <f t="shared" si="4"/>
        <v>75</v>
      </c>
      <c r="T6" s="20">
        <v>41151.70884259259</v>
      </c>
      <c r="U6" s="62" t="s">
        <v>307</v>
      </c>
      <c r="V6" s="58"/>
    </row>
    <row r="7" spans="1:22">
      <c r="A7" s="59" t="s">
        <v>310</v>
      </c>
      <c r="B7" s="60">
        <v>1</v>
      </c>
      <c r="C7" s="60">
        <v>1</v>
      </c>
      <c r="D7" s="120">
        <f t="shared" si="0"/>
        <v>1</v>
      </c>
      <c r="E7" s="60">
        <v>15</v>
      </c>
      <c r="F7" s="60">
        <v>5</v>
      </c>
      <c r="G7" s="120">
        <f t="shared" si="1"/>
        <v>20</v>
      </c>
      <c r="H7" s="60">
        <v>10</v>
      </c>
      <c r="I7" s="60">
        <v>10</v>
      </c>
      <c r="J7" s="60">
        <v>10</v>
      </c>
      <c r="K7" s="60">
        <v>3</v>
      </c>
      <c r="L7" s="60">
        <v>3</v>
      </c>
      <c r="M7" s="120">
        <f t="shared" si="2"/>
        <v>36</v>
      </c>
      <c r="N7" s="60">
        <v>10</v>
      </c>
      <c r="O7" s="60">
        <v>0</v>
      </c>
      <c r="P7" s="60">
        <v>3</v>
      </c>
      <c r="Q7" s="60">
        <v>2</v>
      </c>
      <c r="R7" s="120">
        <f t="shared" si="3"/>
        <v>5</v>
      </c>
      <c r="S7" s="120">
        <f t="shared" si="4"/>
        <v>71</v>
      </c>
      <c r="T7" s="20">
        <v>41151.723885069441</v>
      </c>
      <c r="U7" s="62" t="s">
        <v>311</v>
      </c>
      <c r="V7" s="58"/>
    </row>
    <row r="8" spans="1:22">
      <c r="A8" s="59" t="s">
        <v>308</v>
      </c>
      <c r="B8" s="60">
        <v>1</v>
      </c>
      <c r="C8" s="60">
        <v>1</v>
      </c>
      <c r="D8" s="120">
        <f t="shared" si="0"/>
        <v>1</v>
      </c>
      <c r="E8" s="60">
        <v>15</v>
      </c>
      <c r="F8" s="60">
        <v>5</v>
      </c>
      <c r="G8" s="120">
        <f t="shared" si="1"/>
        <v>20</v>
      </c>
      <c r="H8" s="60">
        <v>10</v>
      </c>
      <c r="I8" s="60">
        <v>10</v>
      </c>
      <c r="J8" s="60">
        <v>10</v>
      </c>
      <c r="K8" s="60">
        <v>3</v>
      </c>
      <c r="L8" s="60">
        <v>0</v>
      </c>
      <c r="M8" s="120">
        <f t="shared" si="2"/>
        <v>33</v>
      </c>
      <c r="N8" s="60">
        <v>10</v>
      </c>
      <c r="O8" s="60">
        <v>0</v>
      </c>
      <c r="P8" s="60">
        <v>0</v>
      </c>
      <c r="Q8" s="60">
        <v>2</v>
      </c>
      <c r="R8" s="120">
        <f t="shared" si="3"/>
        <v>2</v>
      </c>
      <c r="S8" s="120">
        <f t="shared" si="4"/>
        <v>65</v>
      </c>
      <c r="T8" s="20">
        <v>41151.734316666669</v>
      </c>
      <c r="U8" s="62" t="s">
        <v>309</v>
      </c>
      <c r="V8" s="58"/>
    </row>
    <row r="9" spans="1:22">
      <c r="A9" s="59" t="s">
        <v>314</v>
      </c>
      <c r="B9" s="60">
        <v>1</v>
      </c>
      <c r="C9" s="60">
        <v>1</v>
      </c>
      <c r="D9" s="120">
        <f t="shared" si="0"/>
        <v>1</v>
      </c>
      <c r="E9" s="60">
        <v>0</v>
      </c>
      <c r="F9" s="60">
        <v>0</v>
      </c>
      <c r="G9" s="120">
        <f t="shared" si="1"/>
        <v>0</v>
      </c>
      <c r="H9" s="60">
        <v>10</v>
      </c>
      <c r="I9" s="60">
        <v>5</v>
      </c>
      <c r="J9" s="60">
        <v>0</v>
      </c>
      <c r="K9" s="60">
        <v>3</v>
      </c>
      <c r="L9" s="60">
        <v>0</v>
      </c>
      <c r="M9" s="120">
        <f t="shared" si="2"/>
        <v>18</v>
      </c>
      <c r="N9" s="60">
        <v>5</v>
      </c>
      <c r="O9" s="60">
        <v>0</v>
      </c>
      <c r="P9" s="60">
        <v>0</v>
      </c>
      <c r="Q9" s="60">
        <v>2</v>
      </c>
      <c r="R9" s="120">
        <f t="shared" si="3"/>
        <v>2</v>
      </c>
      <c r="S9" s="120">
        <f t="shared" si="4"/>
        <v>25</v>
      </c>
      <c r="T9" s="20">
        <v>41151.743065393515</v>
      </c>
      <c r="U9" s="62" t="s">
        <v>315</v>
      </c>
      <c r="V9" s="58"/>
    </row>
    <row r="10" spans="1:22">
      <c r="A10" s="59" t="s">
        <v>312</v>
      </c>
      <c r="B10" s="60">
        <v>1</v>
      </c>
      <c r="C10" s="60">
        <v>1</v>
      </c>
      <c r="D10" s="120">
        <f t="shared" si="0"/>
        <v>1</v>
      </c>
      <c r="E10" s="60">
        <v>0</v>
      </c>
      <c r="F10" s="60">
        <v>0</v>
      </c>
      <c r="G10" s="120">
        <f t="shared" si="1"/>
        <v>0</v>
      </c>
      <c r="H10" s="60">
        <v>0</v>
      </c>
      <c r="I10" s="60">
        <v>5</v>
      </c>
      <c r="J10" s="60">
        <v>0</v>
      </c>
      <c r="K10" s="60">
        <v>0</v>
      </c>
      <c r="L10" s="60">
        <v>0</v>
      </c>
      <c r="M10" s="120">
        <f t="shared" si="2"/>
        <v>5</v>
      </c>
      <c r="N10" s="60">
        <v>5</v>
      </c>
      <c r="O10" s="60">
        <v>0</v>
      </c>
      <c r="P10" s="60">
        <v>3</v>
      </c>
      <c r="Q10" s="60">
        <v>0</v>
      </c>
      <c r="R10" s="120">
        <f t="shared" si="3"/>
        <v>3</v>
      </c>
      <c r="S10" s="120">
        <f t="shared" si="4"/>
        <v>13</v>
      </c>
      <c r="T10" s="20">
        <v>41151.751307407409</v>
      </c>
      <c r="U10" s="62" t="s">
        <v>313</v>
      </c>
      <c r="V10" s="58"/>
    </row>
    <row r="11" spans="1:22">
      <c r="Q11" s="57" t="s">
        <v>316</v>
      </c>
      <c r="R11" s="57"/>
      <c r="S11" s="57">
        <f>AVERAGE(S3:S10)</f>
        <v>66.125</v>
      </c>
    </row>
  </sheetData>
  <sortState ref="A3:T10">
    <sortCondition descending="1" ref="S3:S10"/>
  </sortState>
  <mergeCells count="4">
    <mergeCell ref="B1:D1"/>
    <mergeCell ref="E1:G1"/>
    <mergeCell ref="H1:M1"/>
    <mergeCell ref="O1:R1"/>
  </mergeCells>
  <hyperlinks>
    <hyperlink ref="U3" r:id="rId1"/>
    <hyperlink ref="U7" r:id="rId2"/>
    <hyperlink ref="U4" r:id="rId3"/>
    <hyperlink ref="U5" r:id="rId4"/>
    <hyperlink ref="U6" r:id="rId5"/>
    <hyperlink ref="U8" r:id="rId6"/>
    <hyperlink ref="U9" r:id="rId7"/>
    <hyperlink ref="U10" r:id="rId8"/>
  </hyperlinks>
  <pageMargins left="0.7" right="0.7" top="0.75" bottom="0.75" header="0.3" footer="0.3"/>
  <pageSetup paperSize="9" orientation="portrait" verticalDpi="0" r:id="rId9"/>
</worksheet>
</file>

<file path=xl/worksheets/sheet3.xml><?xml version="1.0" encoding="utf-8"?>
<worksheet xmlns="http://schemas.openxmlformats.org/spreadsheetml/2006/main" xmlns:r="http://schemas.openxmlformats.org/officeDocument/2006/relationships">
  <dimension ref="A1:W73"/>
  <sheetViews>
    <sheetView workbookViewId="0"/>
  </sheetViews>
  <sheetFormatPr defaultRowHeight="15"/>
  <cols>
    <col min="1" max="1" width="31" bestFit="1" customWidth="1"/>
    <col min="15" max="15" width="22.5703125" bestFit="1" customWidth="1"/>
    <col min="20" max="20" width="30" bestFit="1" customWidth="1"/>
  </cols>
  <sheetData>
    <row r="1" spans="1:23" s="119" customFormat="1"/>
    <row r="2" spans="1:23" s="119" customFormat="1">
      <c r="A2" s="123" t="s">
        <v>356</v>
      </c>
      <c r="B2" s="123" t="s">
        <v>332</v>
      </c>
    </row>
    <row r="3" spans="1:23" s="119" customFormat="1">
      <c r="A3" s="64" t="s">
        <v>328</v>
      </c>
      <c r="B3" s="64">
        <v>80.909090909090907</v>
      </c>
    </row>
    <row r="4" spans="1:23" s="119" customFormat="1">
      <c r="A4" t="s">
        <v>327</v>
      </c>
      <c r="B4">
        <v>76.888888888888886</v>
      </c>
    </row>
    <row r="5" spans="1:23" s="119" customFormat="1">
      <c r="A5" t="s">
        <v>346</v>
      </c>
      <c r="B5">
        <v>74.818181818181813</v>
      </c>
    </row>
    <row r="6" spans="1:23" s="119" customFormat="1">
      <c r="A6" t="s">
        <v>329</v>
      </c>
      <c r="B6">
        <v>74.05263157894737</v>
      </c>
    </row>
    <row r="7" spans="1:23" s="119" customFormat="1">
      <c r="A7" s="122" t="s">
        <v>355</v>
      </c>
      <c r="B7">
        <v>73.531914893617028</v>
      </c>
    </row>
    <row r="8" spans="1:23" s="119" customFormat="1">
      <c r="A8" t="s">
        <v>318</v>
      </c>
      <c r="B8">
        <v>65.78125</v>
      </c>
    </row>
    <row r="9" spans="1:23" s="119" customFormat="1">
      <c r="A9" t="s">
        <v>347</v>
      </c>
      <c r="B9">
        <v>60.75</v>
      </c>
    </row>
    <row r="10" spans="1:23" s="119" customFormat="1">
      <c r="A10" t="s">
        <v>319</v>
      </c>
      <c r="B10">
        <v>57.06666666666667</v>
      </c>
    </row>
    <row r="11" spans="1:23" s="119" customFormat="1">
      <c r="A11" s="119" t="s">
        <v>320</v>
      </c>
      <c r="B11" s="119">
        <v>53.1</v>
      </c>
    </row>
    <row r="12" spans="1:23" s="119" customFormat="1"/>
    <row r="13" spans="1:23" s="119" customFormat="1"/>
    <row r="15" spans="1:23">
      <c r="A15" s="67" t="s">
        <v>195</v>
      </c>
      <c r="B15" s="64">
        <v>50</v>
      </c>
      <c r="C15" s="76" t="s">
        <v>318</v>
      </c>
      <c r="D15" s="79" t="s">
        <v>319</v>
      </c>
      <c r="E15" s="80" t="s">
        <v>320</v>
      </c>
      <c r="F15" s="68"/>
      <c r="G15" s="68"/>
      <c r="H15" s="68"/>
      <c r="I15" s="68"/>
      <c r="J15" s="68"/>
      <c r="K15" s="68"/>
      <c r="L15" s="64"/>
      <c r="M15" s="64"/>
      <c r="N15" s="64"/>
      <c r="O15" s="67" t="s">
        <v>44</v>
      </c>
      <c r="P15" s="64">
        <v>95</v>
      </c>
      <c r="Q15" s="64" t="s">
        <v>321</v>
      </c>
      <c r="R15" s="64"/>
      <c r="S15" s="64"/>
      <c r="T15" s="67" t="s">
        <v>227</v>
      </c>
      <c r="U15" s="64">
        <v>33</v>
      </c>
      <c r="V15" s="68" t="s">
        <v>322</v>
      </c>
      <c r="W15" s="64"/>
    </row>
    <row r="16" spans="1:23">
      <c r="A16" s="67" t="s">
        <v>225</v>
      </c>
      <c r="B16" s="64">
        <v>33</v>
      </c>
      <c r="C16" s="77" t="s">
        <v>318</v>
      </c>
      <c r="D16" s="72" t="s">
        <v>319</v>
      </c>
      <c r="E16" s="82" t="s">
        <v>320</v>
      </c>
      <c r="F16" s="68" t="s">
        <v>323</v>
      </c>
      <c r="G16" s="68" t="s">
        <v>324</v>
      </c>
      <c r="H16" s="68" t="s">
        <v>325</v>
      </c>
      <c r="I16" s="68" t="s">
        <v>326</v>
      </c>
      <c r="J16" s="68"/>
      <c r="K16" s="68"/>
      <c r="L16" s="64"/>
      <c r="M16" s="64"/>
      <c r="N16" s="64"/>
      <c r="O16" s="67" t="s">
        <v>213</v>
      </c>
      <c r="P16" s="64">
        <v>47</v>
      </c>
      <c r="Q16" s="64" t="s">
        <v>321</v>
      </c>
      <c r="R16" s="64"/>
      <c r="S16" s="64"/>
      <c r="T16" s="67" t="s">
        <v>133</v>
      </c>
      <c r="U16" s="64">
        <v>75</v>
      </c>
      <c r="V16" s="68" t="s">
        <v>322</v>
      </c>
      <c r="W16" s="64"/>
    </row>
    <row r="17" spans="1:23">
      <c r="A17" s="67" t="s">
        <v>159</v>
      </c>
      <c r="B17" s="64">
        <v>63</v>
      </c>
      <c r="C17" s="84" t="s">
        <v>327</v>
      </c>
      <c r="D17" s="86" t="s">
        <v>328</v>
      </c>
      <c r="E17" s="68"/>
      <c r="F17" s="68"/>
      <c r="G17" s="68"/>
      <c r="H17" s="68"/>
      <c r="I17" s="68"/>
      <c r="J17" s="68"/>
      <c r="K17" s="68"/>
      <c r="L17" s="64"/>
      <c r="M17" s="64"/>
      <c r="N17" s="64"/>
      <c r="O17" s="67" t="s">
        <v>189</v>
      </c>
      <c r="P17" s="64">
        <v>53</v>
      </c>
      <c r="Q17" s="64" t="s">
        <v>321</v>
      </c>
      <c r="R17" s="64"/>
      <c r="S17" s="64"/>
      <c r="T17" s="67" t="s">
        <v>207</v>
      </c>
      <c r="U17" s="64">
        <v>48</v>
      </c>
      <c r="V17" s="68" t="s">
        <v>322</v>
      </c>
      <c r="W17" s="64"/>
    </row>
    <row r="18" spans="1:23">
      <c r="A18" s="67" t="s">
        <v>109</v>
      </c>
      <c r="B18" s="64">
        <v>81</v>
      </c>
      <c r="C18" s="84" t="s">
        <v>327</v>
      </c>
      <c r="D18" s="87" t="s">
        <v>329</v>
      </c>
      <c r="E18" s="85" t="s">
        <v>330</v>
      </c>
      <c r="F18" s="90" t="s">
        <v>322</v>
      </c>
      <c r="G18" s="86" t="s">
        <v>328</v>
      </c>
      <c r="H18" s="64" t="s">
        <v>331</v>
      </c>
      <c r="I18" s="78" t="s">
        <v>318</v>
      </c>
      <c r="J18" s="68"/>
      <c r="K18" s="68"/>
      <c r="L18" s="64"/>
      <c r="M18" s="64"/>
      <c r="N18" s="64"/>
      <c r="O18" s="67" t="s">
        <v>127</v>
      </c>
      <c r="P18" s="64">
        <v>75</v>
      </c>
      <c r="Q18" s="64" t="s">
        <v>321</v>
      </c>
      <c r="R18" s="64"/>
      <c r="S18" s="64"/>
      <c r="T18" s="67" t="s">
        <v>203</v>
      </c>
      <c r="U18" s="64">
        <v>50</v>
      </c>
      <c r="V18" s="68" t="s">
        <v>322</v>
      </c>
      <c r="W18" s="64"/>
    </row>
    <row r="19" spans="1:23">
      <c r="A19" s="67" t="s">
        <v>119</v>
      </c>
      <c r="B19" s="64">
        <v>78</v>
      </c>
      <c r="C19" s="74" t="s">
        <v>327</v>
      </c>
      <c r="D19" s="71" t="s">
        <v>328</v>
      </c>
      <c r="E19" s="73" t="s">
        <v>329</v>
      </c>
      <c r="F19" s="91" t="s">
        <v>330</v>
      </c>
      <c r="G19" s="68" t="s">
        <v>331</v>
      </c>
      <c r="H19" s="68"/>
      <c r="I19" s="68"/>
      <c r="J19" s="68"/>
      <c r="K19" s="68"/>
      <c r="L19" s="64"/>
      <c r="M19" s="64"/>
      <c r="N19" s="64"/>
      <c r="O19" s="67" t="s">
        <v>83</v>
      </c>
      <c r="P19" s="64">
        <v>90</v>
      </c>
      <c r="Q19" s="64" t="s">
        <v>321</v>
      </c>
      <c r="R19" s="64"/>
      <c r="S19" s="64"/>
      <c r="T19" s="67" t="s">
        <v>183</v>
      </c>
      <c r="U19" s="64">
        <v>54</v>
      </c>
      <c r="V19" s="68" t="s">
        <v>322</v>
      </c>
      <c r="W19" s="64"/>
    </row>
    <row r="20" spans="1:23">
      <c r="A20" s="67" t="s">
        <v>52</v>
      </c>
      <c r="B20" s="64">
        <v>94</v>
      </c>
      <c r="C20" s="74" t="s">
        <v>327</v>
      </c>
      <c r="D20" s="71" t="s">
        <v>328</v>
      </c>
      <c r="E20" s="73" t="s">
        <v>329</v>
      </c>
      <c r="F20" s="68" t="s">
        <v>331</v>
      </c>
      <c r="G20" s="64"/>
      <c r="H20" s="68"/>
      <c r="I20" s="68"/>
      <c r="J20" s="68"/>
      <c r="K20" s="68"/>
      <c r="L20" s="64"/>
      <c r="M20" s="64"/>
      <c r="N20" s="64"/>
      <c r="O20" s="67" t="s">
        <v>46</v>
      </c>
      <c r="P20" s="64">
        <v>95</v>
      </c>
      <c r="Q20" s="64" t="s">
        <v>321</v>
      </c>
      <c r="R20" s="64"/>
      <c r="S20" s="64"/>
      <c r="T20" s="72" t="s">
        <v>332</v>
      </c>
      <c r="U20" s="65">
        <f>AVERAGE(U15:U19)</f>
        <v>52</v>
      </c>
      <c r="V20" s="72" t="s">
        <v>333</v>
      </c>
      <c r="W20" s="65">
        <v>5</v>
      </c>
    </row>
    <row r="21" spans="1:23">
      <c r="A21" s="67" t="s">
        <v>197</v>
      </c>
      <c r="B21" s="64">
        <v>50</v>
      </c>
      <c r="C21" s="77" t="s">
        <v>318</v>
      </c>
      <c r="D21" s="82" t="s">
        <v>320</v>
      </c>
      <c r="E21" s="68"/>
      <c r="F21" s="68"/>
      <c r="G21" s="68"/>
      <c r="H21" s="68"/>
      <c r="I21" s="68"/>
      <c r="J21" s="68"/>
      <c r="K21" s="68"/>
      <c r="L21" s="64"/>
      <c r="M21" s="64"/>
      <c r="N21" s="64"/>
      <c r="O21" s="67" t="s">
        <v>187</v>
      </c>
      <c r="P21" s="64">
        <v>53</v>
      </c>
      <c r="Q21" s="68" t="s">
        <v>321</v>
      </c>
      <c r="R21" s="64"/>
      <c r="S21" s="64"/>
      <c r="T21" s="64"/>
      <c r="U21" s="64"/>
      <c r="V21" s="64"/>
      <c r="W21" s="64"/>
    </row>
    <row r="22" spans="1:23">
      <c r="A22" s="70" t="s">
        <v>123</v>
      </c>
      <c r="B22" s="64">
        <v>75</v>
      </c>
      <c r="C22" s="73" t="s">
        <v>329</v>
      </c>
      <c r="D22" s="74" t="s">
        <v>327</v>
      </c>
      <c r="E22" s="71" t="s">
        <v>328</v>
      </c>
      <c r="F22" s="68"/>
      <c r="G22" s="68"/>
      <c r="H22" s="68"/>
      <c r="I22" s="68"/>
      <c r="J22" s="68"/>
      <c r="K22" s="68"/>
      <c r="L22" s="64"/>
      <c r="M22" s="64"/>
      <c r="N22" s="64"/>
      <c r="O22" s="67" t="s">
        <v>87</v>
      </c>
      <c r="P22" s="64">
        <v>88</v>
      </c>
      <c r="Q22" s="68" t="s">
        <v>321</v>
      </c>
      <c r="R22" s="64"/>
      <c r="S22" s="64"/>
      <c r="T22" s="64"/>
      <c r="U22" s="64"/>
      <c r="V22" s="64"/>
      <c r="W22" s="64"/>
    </row>
    <row r="23" spans="1:23">
      <c r="A23" s="67" t="s">
        <v>89</v>
      </c>
      <c r="B23" s="64">
        <v>88</v>
      </c>
      <c r="C23" s="74" t="s">
        <v>327</v>
      </c>
      <c r="D23" s="73" t="s">
        <v>329</v>
      </c>
      <c r="E23" s="71" t="s">
        <v>328</v>
      </c>
      <c r="F23" s="68"/>
      <c r="G23" s="68"/>
      <c r="H23" s="68"/>
      <c r="I23" s="68"/>
      <c r="J23" s="68"/>
      <c r="K23" s="68"/>
      <c r="L23" s="64"/>
      <c r="M23" s="64"/>
      <c r="N23" s="64"/>
      <c r="O23" s="67" t="s">
        <v>121</v>
      </c>
      <c r="P23" s="64">
        <v>75</v>
      </c>
      <c r="Q23" s="68" t="s">
        <v>321</v>
      </c>
      <c r="R23" s="64"/>
      <c r="S23" s="64"/>
      <c r="T23" s="64"/>
      <c r="U23" s="64"/>
      <c r="V23" s="64"/>
      <c r="W23" s="64"/>
    </row>
    <row r="24" spans="1:23">
      <c r="A24" s="67" t="s">
        <v>205</v>
      </c>
      <c r="B24" s="64">
        <v>49</v>
      </c>
      <c r="C24" s="65" t="s">
        <v>319</v>
      </c>
      <c r="D24" s="84" t="s">
        <v>327</v>
      </c>
      <c r="E24" s="78" t="s">
        <v>318</v>
      </c>
      <c r="F24" s="68"/>
      <c r="G24" s="68"/>
      <c r="H24" s="68"/>
      <c r="I24" s="68"/>
      <c r="J24" s="68"/>
      <c r="K24" s="68"/>
      <c r="L24" s="64"/>
      <c r="M24" s="64"/>
      <c r="N24" s="64"/>
      <c r="O24" s="67" t="s">
        <v>155</v>
      </c>
      <c r="P24" s="64">
        <v>65</v>
      </c>
      <c r="Q24" s="68" t="s">
        <v>321</v>
      </c>
      <c r="R24" s="64"/>
      <c r="S24" s="64"/>
      <c r="T24" s="64"/>
      <c r="U24" s="64"/>
      <c r="V24" s="64"/>
      <c r="W24" s="64"/>
    </row>
    <row r="25" spans="1:23">
      <c r="A25" s="67" t="s">
        <v>39</v>
      </c>
      <c r="B25" s="64">
        <v>95</v>
      </c>
      <c r="C25" s="87" t="s">
        <v>329</v>
      </c>
      <c r="D25" s="84" t="s">
        <v>327</v>
      </c>
      <c r="E25" s="78" t="s">
        <v>318</v>
      </c>
      <c r="F25" s="68"/>
      <c r="G25" s="68"/>
      <c r="H25" s="68"/>
      <c r="I25" s="68"/>
      <c r="J25" s="68"/>
      <c r="K25" s="68"/>
      <c r="L25" s="64"/>
      <c r="M25" s="64"/>
      <c r="N25" s="64"/>
      <c r="O25" s="67" t="s">
        <v>229</v>
      </c>
      <c r="P25" s="64">
        <v>30</v>
      </c>
      <c r="Q25" s="68" t="s">
        <v>321</v>
      </c>
      <c r="R25" s="64"/>
      <c r="S25" s="64"/>
      <c r="T25" s="64"/>
      <c r="U25" s="64"/>
      <c r="V25" s="64"/>
      <c r="W25" s="64"/>
    </row>
    <row r="26" spans="1:23">
      <c r="A26" s="67" t="s">
        <v>145</v>
      </c>
      <c r="B26" s="64">
        <v>71</v>
      </c>
      <c r="C26" s="68" t="s">
        <v>334</v>
      </c>
      <c r="D26" s="77" t="s">
        <v>318</v>
      </c>
      <c r="E26" s="68"/>
      <c r="F26" s="68"/>
      <c r="G26" s="68"/>
      <c r="H26" s="68"/>
      <c r="I26" s="68"/>
      <c r="J26" s="68"/>
      <c r="K26" s="68"/>
      <c r="L26" s="64"/>
      <c r="M26" s="64"/>
      <c r="N26" s="64"/>
      <c r="O26" s="67" t="s">
        <v>169</v>
      </c>
      <c r="P26" s="64">
        <v>58</v>
      </c>
      <c r="Q26" s="68" t="s">
        <v>321</v>
      </c>
      <c r="R26" s="64"/>
      <c r="S26" s="64"/>
      <c r="T26" s="64"/>
      <c r="U26" s="64"/>
      <c r="V26" s="64"/>
      <c r="W26" s="64"/>
    </row>
    <row r="27" spans="1:23">
      <c r="A27" s="67" t="s">
        <v>167</v>
      </c>
      <c r="B27" s="64">
        <v>60</v>
      </c>
      <c r="C27" s="77" t="s">
        <v>318</v>
      </c>
      <c r="D27" s="72" t="s">
        <v>319</v>
      </c>
      <c r="E27" s="82" t="s">
        <v>320</v>
      </c>
      <c r="F27" s="68" t="s">
        <v>335</v>
      </c>
      <c r="G27" s="68" t="s">
        <v>326</v>
      </c>
      <c r="H27" s="68" t="s">
        <v>336</v>
      </c>
      <c r="I27" s="68" t="s">
        <v>334</v>
      </c>
      <c r="J27" s="68"/>
      <c r="K27" s="68"/>
      <c r="L27" s="64"/>
      <c r="M27" s="64"/>
      <c r="N27" s="64"/>
      <c r="O27" s="67" t="s">
        <v>139</v>
      </c>
      <c r="P27" s="64">
        <v>72</v>
      </c>
      <c r="Q27" s="68" t="s">
        <v>321</v>
      </c>
      <c r="R27" s="64"/>
      <c r="S27" s="64"/>
      <c r="T27" s="64"/>
      <c r="U27" s="64"/>
      <c r="V27" s="64"/>
      <c r="W27" s="64"/>
    </row>
    <row r="28" spans="1:23">
      <c r="A28" s="67" t="s">
        <v>115</v>
      </c>
      <c r="B28" s="64">
        <v>80</v>
      </c>
      <c r="C28" s="78" t="s">
        <v>318</v>
      </c>
      <c r="D28" s="85" t="s">
        <v>330</v>
      </c>
      <c r="E28" s="68"/>
      <c r="F28" s="68"/>
      <c r="G28" s="68"/>
      <c r="H28" s="68"/>
      <c r="I28" s="68"/>
      <c r="J28" s="68"/>
      <c r="K28" s="68"/>
      <c r="L28" s="64"/>
      <c r="M28" s="64"/>
      <c r="N28" s="64"/>
      <c r="O28" s="67" t="s">
        <v>93</v>
      </c>
      <c r="P28" s="64">
        <v>86</v>
      </c>
      <c r="Q28" s="68" t="s">
        <v>321</v>
      </c>
      <c r="R28" s="64"/>
      <c r="S28" s="64"/>
      <c r="T28" s="67" t="s">
        <v>337</v>
      </c>
      <c r="U28" s="65">
        <v>60</v>
      </c>
      <c r="V28" s="65" t="s">
        <v>335</v>
      </c>
      <c r="W28" s="64"/>
    </row>
    <row r="29" spans="1:23">
      <c r="A29" s="70" t="s">
        <v>179</v>
      </c>
      <c r="B29" s="64">
        <v>55</v>
      </c>
      <c r="C29" s="77" t="s">
        <v>318</v>
      </c>
      <c r="D29" s="91" t="s">
        <v>330</v>
      </c>
      <c r="E29" s="72" t="s">
        <v>319</v>
      </c>
      <c r="F29" s="68"/>
      <c r="G29" s="68"/>
      <c r="H29" s="68"/>
      <c r="I29" s="68"/>
      <c r="J29" s="68"/>
      <c r="K29" s="68"/>
      <c r="L29" s="64"/>
      <c r="M29" s="64"/>
      <c r="N29" s="64"/>
      <c r="O29" s="67" t="s">
        <v>215</v>
      </c>
      <c r="P29" s="64">
        <v>46</v>
      </c>
      <c r="Q29" s="68" t="s">
        <v>321</v>
      </c>
      <c r="R29" s="64"/>
      <c r="S29" s="64"/>
      <c r="T29" s="64"/>
      <c r="U29" s="64"/>
      <c r="V29" s="64"/>
      <c r="W29" s="64"/>
    </row>
    <row r="30" spans="1:23">
      <c r="A30" s="67" t="s">
        <v>157</v>
      </c>
      <c r="B30" s="64">
        <v>63</v>
      </c>
      <c r="C30" s="77" t="s">
        <v>318</v>
      </c>
      <c r="D30" s="91" t="s">
        <v>330</v>
      </c>
      <c r="E30" s="72" t="s">
        <v>319</v>
      </c>
      <c r="F30" s="68"/>
      <c r="G30" s="68"/>
      <c r="H30" s="68"/>
      <c r="I30" s="68"/>
      <c r="J30" s="68"/>
      <c r="K30" s="68"/>
      <c r="L30" s="64"/>
      <c r="M30" s="64"/>
      <c r="N30" s="64"/>
      <c r="O30" s="67" t="s">
        <v>97</v>
      </c>
      <c r="P30" s="64">
        <v>85</v>
      </c>
      <c r="Q30" s="68" t="s">
        <v>321</v>
      </c>
      <c r="R30" s="64"/>
      <c r="S30" s="64"/>
      <c r="T30" s="64"/>
      <c r="U30" s="64"/>
      <c r="V30" s="64"/>
      <c r="W30" s="64"/>
    </row>
    <row r="31" spans="1:23">
      <c r="A31" s="67" t="s">
        <v>137</v>
      </c>
      <c r="B31" s="64">
        <v>73</v>
      </c>
      <c r="C31" s="74" t="s">
        <v>327</v>
      </c>
      <c r="D31" s="71" t="s">
        <v>328</v>
      </c>
      <c r="E31" s="91" t="s">
        <v>330</v>
      </c>
      <c r="F31" s="73" t="s">
        <v>329</v>
      </c>
      <c r="G31" s="75" t="s">
        <v>322</v>
      </c>
      <c r="H31" s="68" t="s">
        <v>338</v>
      </c>
      <c r="I31" s="68"/>
      <c r="J31" s="68"/>
      <c r="K31" s="68"/>
      <c r="L31" s="64"/>
      <c r="M31" s="64"/>
      <c r="N31" s="64"/>
      <c r="O31" s="67" t="s">
        <v>95</v>
      </c>
      <c r="P31" s="64">
        <v>85</v>
      </c>
      <c r="Q31" s="68" t="s">
        <v>321</v>
      </c>
      <c r="R31" s="64"/>
      <c r="S31" s="64"/>
      <c r="T31" s="64"/>
      <c r="U31" s="64"/>
      <c r="V31" s="64"/>
      <c r="W31" s="64"/>
    </row>
    <row r="32" spans="1:23">
      <c r="A32" s="67" t="s">
        <v>163</v>
      </c>
      <c r="B32" s="64">
        <v>60</v>
      </c>
      <c r="C32" s="74" t="s">
        <v>327</v>
      </c>
      <c r="D32" s="73" t="s">
        <v>329</v>
      </c>
      <c r="E32" s="91" t="s">
        <v>330</v>
      </c>
      <c r="F32" s="68"/>
      <c r="G32" s="68"/>
      <c r="H32" s="68"/>
      <c r="I32" s="68"/>
      <c r="J32" s="68"/>
      <c r="K32" s="68"/>
      <c r="L32" s="64"/>
      <c r="M32" s="64"/>
      <c r="N32" s="64"/>
      <c r="O32" s="67" t="s">
        <v>211</v>
      </c>
      <c r="P32" s="64">
        <v>48</v>
      </c>
      <c r="Q32" s="68" t="s">
        <v>321</v>
      </c>
      <c r="R32" s="64"/>
      <c r="S32" s="64"/>
      <c r="T32" s="64"/>
      <c r="U32" s="64"/>
      <c r="V32" s="64"/>
      <c r="W32" s="64"/>
    </row>
    <row r="33" spans="1:23">
      <c r="A33" s="67" t="s">
        <v>141</v>
      </c>
      <c r="B33" s="64">
        <v>72</v>
      </c>
      <c r="C33" s="74" t="s">
        <v>327</v>
      </c>
      <c r="D33" s="73" t="s">
        <v>329</v>
      </c>
      <c r="E33" s="68" t="s">
        <v>339</v>
      </c>
      <c r="F33" s="68" t="s">
        <v>331</v>
      </c>
      <c r="G33" s="68" t="s">
        <v>338</v>
      </c>
      <c r="H33" s="75" t="s">
        <v>322</v>
      </c>
      <c r="I33" s="68"/>
      <c r="J33" s="68"/>
      <c r="K33" s="68"/>
      <c r="L33" s="64"/>
      <c r="M33" s="64"/>
      <c r="N33" s="64"/>
      <c r="O33" s="67" t="s">
        <v>54</v>
      </c>
      <c r="P33" s="64">
        <v>93</v>
      </c>
      <c r="Q33" s="68" t="s">
        <v>321</v>
      </c>
      <c r="R33" s="64"/>
      <c r="S33" s="64"/>
      <c r="T33" s="64"/>
      <c r="U33" s="64"/>
      <c r="V33" s="64"/>
      <c r="W33" s="64"/>
    </row>
    <row r="34" spans="1:23">
      <c r="A34" s="67" t="s">
        <v>69</v>
      </c>
      <c r="B34" s="64">
        <v>90</v>
      </c>
      <c r="C34" s="77" t="s">
        <v>318</v>
      </c>
      <c r="D34" s="91" t="s">
        <v>330</v>
      </c>
      <c r="E34" s="68"/>
      <c r="F34" s="68"/>
      <c r="G34" s="68"/>
      <c r="H34" s="68"/>
      <c r="I34" s="68"/>
      <c r="J34" s="68"/>
      <c r="K34" s="68"/>
      <c r="L34" s="64"/>
      <c r="M34" s="64"/>
      <c r="N34" s="64"/>
      <c r="O34" s="67" t="s">
        <v>177</v>
      </c>
      <c r="P34" s="64">
        <v>55</v>
      </c>
      <c r="Q34" s="68" t="s">
        <v>321</v>
      </c>
      <c r="R34" s="64"/>
      <c r="S34" s="64"/>
      <c r="T34" s="67" t="s">
        <v>131</v>
      </c>
      <c r="U34" s="65">
        <v>75</v>
      </c>
      <c r="V34" s="72" t="s">
        <v>329</v>
      </c>
      <c r="W34" s="64"/>
    </row>
    <row r="35" spans="1:23">
      <c r="A35" s="71" t="s">
        <v>113</v>
      </c>
      <c r="B35" s="64">
        <v>80</v>
      </c>
      <c r="C35" s="87" t="s">
        <v>329</v>
      </c>
      <c r="D35" s="84" t="s">
        <v>327</v>
      </c>
      <c r="E35" s="64" t="s">
        <v>331</v>
      </c>
      <c r="F35" s="85" t="s">
        <v>330</v>
      </c>
      <c r="G35" s="64" t="s">
        <v>340</v>
      </c>
      <c r="H35" s="86" t="s">
        <v>328</v>
      </c>
      <c r="I35" s="68"/>
      <c r="J35" s="68"/>
      <c r="K35" s="68"/>
      <c r="L35" s="64"/>
      <c r="M35" s="64"/>
      <c r="N35" s="64"/>
      <c r="O35" s="67" t="s">
        <v>125</v>
      </c>
      <c r="P35" s="64">
        <v>75</v>
      </c>
      <c r="Q35" s="68" t="s">
        <v>321</v>
      </c>
      <c r="R35" s="64"/>
      <c r="S35" s="64"/>
      <c r="T35" s="65" t="s">
        <v>332</v>
      </c>
      <c r="U35" s="65">
        <v>75</v>
      </c>
      <c r="V35" s="65" t="s">
        <v>333</v>
      </c>
      <c r="W35" s="65">
        <v>1</v>
      </c>
    </row>
    <row r="36" spans="1:23">
      <c r="A36" s="67" t="s">
        <v>103</v>
      </c>
      <c r="B36" s="64">
        <v>83</v>
      </c>
      <c r="C36" s="74" t="s">
        <v>327</v>
      </c>
      <c r="D36" s="71" t="s">
        <v>328</v>
      </c>
      <c r="E36" s="73" t="s">
        <v>329</v>
      </c>
      <c r="F36" s="68" t="s">
        <v>331</v>
      </c>
      <c r="G36" s="68"/>
      <c r="H36" s="68"/>
      <c r="I36" s="68"/>
      <c r="J36" s="68"/>
      <c r="K36" s="68"/>
      <c r="L36" s="64"/>
      <c r="M36" s="64"/>
      <c r="N36" s="64"/>
      <c r="O36" s="67" t="s">
        <v>56</v>
      </c>
      <c r="P36" s="64">
        <v>93</v>
      </c>
      <c r="Q36" s="68" t="s">
        <v>321</v>
      </c>
      <c r="R36" s="64"/>
      <c r="S36" s="64"/>
      <c r="T36" s="64"/>
      <c r="U36" s="64"/>
      <c r="V36" s="64"/>
      <c r="W36" s="64"/>
    </row>
    <row r="37" spans="1:23">
      <c r="A37" s="67" t="s">
        <v>77</v>
      </c>
      <c r="B37" s="64">
        <v>90</v>
      </c>
      <c r="C37" s="74" t="s">
        <v>327</v>
      </c>
      <c r="D37" s="71" t="s">
        <v>328</v>
      </c>
      <c r="E37" s="91" t="s">
        <v>330</v>
      </c>
      <c r="F37" s="73" t="s">
        <v>329</v>
      </c>
      <c r="G37" s="68"/>
      <c r="H37" s="68"/>
      <c r="I37" s="68"/>
      <c r="J37" s="68"/>
      <c r="K37" s="68"/>
      <c r="L37" s="64"/>
      <c r="M37" s="64"/>
      <c r="N37" s="64"/>
      <c r="O37" s="67" t="s">
        <v>199</v>
      </c>
      <c r="P37" s="64">
        <v>50</v>
      </c>
      <c r="Q37" s="68" t="s">
        <v>321</v>
      </c>
      <c r="R37" s="64"/>
      <c r="S37" s="64"/>
      <c r="T37" s="64"/>
      <c r="U37" s="64"/>
      <c r="V37" s="64"/>
      <c r="W37" s="64"/>
    </row>
    <row r="38" spans="1:23">
      <c r="A38" s="67" t="s">
        <v>201</v>
      </c>
      <c r="B38" s="64">
        <v>50</v>
      </c>
      <c r="C38" s="77" t="s">
        <v>318</v>
      </c>
      <c r="D38" s="73" t="s">
        <v>329</v>
      </c>
      <c r="E38" s="82" t="s">
        <v>320</v>
      </c>
      <c r="F38" s="68" t="s">
        <v>335</v>
      </c>
      <c r="G38" s="68"/>
      <c r="H38" s="68"/>
      <c r="I38" s="68"/>
      <c r="J38" s="68"/>
      <c r="K38" s="68"/>
      <c r="L38" s="64"/>
      <c r="M38" s="64"/>
      <c r="N38" s="64"/>
      <c r="O38" s="67" t="s">
        <v>73</v>
      </c>
      <c r="P38" s="64">
        <v>90</v>
      </c>
      <c r="Q38" s="68" t="s">
        <v>321</v>
      </c>
      <c r="R38" s="64"/>
      <c r="S38" s="64"/>
      <c r="T38" s="64"/>
      <c r="U38" s="64"/>
      <c r="V38" s="64"/>
      <c r="W38" s="64"/>
    </row>
    <row r="39" spans="1:23">
      <c r="A39" s="67" t="s">
        <v>223</v>
      </c>
      <c r="B39" s="64">
        <v>37</v>
      </c>
      <c r="C39" s="77" t="s">
        <v>318</v>
      </c>
      <c r="D39" s="82" t="s">
        <v>320</v>
      </c>
      <c r="E39" s="72" t="s">
        <v>319</v>
      </c>
      <c r="F39" s="68"/>
      <c r="G39" s="68"/>
      <c r="H39" s="68"/>
      <c r="I39" s="68"/>
      <c r="J39" s="68"/>
      <c r="K39" s="68"/>
      <c r="L39" s="64"/>
      <c r="M39" s="64"/>
      <c r="N39" s="64"/>
      <c r="O39" s="67" t="s">
        <v>117</v>
      </c>
      <c r="P39" s="64">
        <v>80</v>
      </c>
      <c r="Q39" s="68" t="s">
        <v>321</v>
      </c>
      <c r="R39" s="64"/>
      <c r="S39" s="64"/>
      <c r="T39" s="64"/>
      <c r="U39" s="64"/>
      <c r="V39" s="64"/>
      <c r="W39" s="64"/>
    </row>
    <row r="40" spans="1:23">
      <c r="A40" s="67" t="s">
        <v>71</v>
      </c>
      <c r="B40" s="64">
        <v>90</v>
      </c>
      <c r="C40" s="72" t="s">
        <v>319</v>
      </c>
      <c r="D40" s="68" t="s">
        <v>341</v>
      </c>
      <c r="E40" s="68" t="s">
        <v>340</v>
      </c>
      <c r="F40" s="68"/>
      <c r="G40" s="68"/>
      <c r="H40" s="68"/>
      <c r="I40" s="68"/>
      <c r="J40" s="68"/>
      <c r="K40" s="68"/>
      <c r="L40" s="64"/>
      <c r="M40" s="64"/>
      <c r="N40" s="64"/>
      <c r="O40" s="67" t="s">
        <v>30</v>
      </c>
      <c r="P40" s="64">
        <v>95</v>
      </c>
      <c r="Q40" s="68" t="s">
        <v>321</v>
      </c>
      <c r="R40" s="64"/>
      <c r="S40" s="64"/>
      <c r="T40" s="64"/>
      <c r="U40" s="64"/>
      <c r="V40" s="64"/>
      <c r="W40" s="64"/>
    </row>
    <row r="41" spans="1:23">
      <c r="A41" s="67" t="s">
        <v>33</v>
      </c>
      <c r="B41" s="64">
        <v>95</v>
      </c>
      <c r="C41" s="77" t="s">
        <v>318</v>
      </c>
      <c r="D41" s="73" t="s">
        <v>329</v>
      </c>
      <c r="E41" s="74" t="s">
        <v>327</v>
      </c>
      <c r="F41" s="68"/>
      <c r="G41" s="68"/>
      <c r="H41" s="68"/>
      <c r="I41" s="68"/>
      <c r="J41" s="68"/>
      <c r="K41" s="68"/>
      <c r="L41" s="64"/>
      <c r="M41" s="64"/>
      <c r="N41" s="64"/>
      <c r="O41" s="67" t="s">
        <v>42</v>
      </c>
      <c r="P41" s="64">
        <v>95</v>
      </c>
      <c r="Q41" s="68" t="s">
        <v>321</v>
      </c>
      <c r="R41" s="64"/>
      <c r="S41" s="64"/>
      <c r="T41" s="64"/>
      <c r="U41" s="64"/>
      <c r="V41" s="64"/>
      <c r="W41" s="64"/>
    </row>
    <row r="42" spans="1:23">
      <c r="A42" s="67" t="s">
        <v>149</v>
      </c>
      <c r="B42" s="64">
        <v>70</v>
      </c>
      <c r="C42" s="77" t="s">
        <v>318</v>
      </c>
      <c r="D42" s="72" t="s">
        <v>319</v>
      </c>
      <c r="E42" s="68"/>
      <c r="F42" s="68"/>
      <c r="G42" s="68"/>
      <c r="H42" s="68"/>
      <c r="I42" s="68"/>
      <c r="J42" s="68"/>
      <c r="K42" s="68"/>
      <c r="L42" s="64"/>
      <c r="M42" s="64"/>
      <c r="N42" s="64"/>
      <c r="O42" s="67" t="s">
        <v>171</v>
      </c>
      <c r="P42" s="64">
        <v>57</v>
      </c>
      <c r="Q42" s="68" t="s">
        <v>321</v>
      </c>
      <c r="R42" s="64"/>
      <c r="S42" s="64"/>
      <c r="T42" s="64"/>
      <c r="U42" s="64"/>
      <c r="V42" s="64"/>
      <c r="W42" s="64"/>
    </row>
    <row r="43" spans="1:23">
      <c r="A43" s="67" t="s">
        <v>153</v>
      </c>
      <c r="B43" s="64">
        <v>67</v>
      </c>
      <c r="C43" s="77" t="s">
        <v>318</v>
      </c>
      <c r="D43" s="82" t="s">
        <v>320</v>
      </c>
      <c r="E43" s="72" t="s">
        <v>319</v>
      </c>
      <c r="F43" s="68"/>
      <c r="G43" s="68"/>
      <c r="H43" s="68"/>
      <c r="I43" s="68"/>
      <c r="J43" s="68"/>
      <c r="K43" s="68"/>
      <c r="L43" s="64"/>
      <c r="M43" s="64"/>
      <c r="N43" s="64"/>
      <c r="O43" s="67" t="s">
        <v>173</v>
      </c>
      <c r="P43" s="64">
        <v>57</v>
      </c>
      <c r="Q43" s="68" t="s">
        <v>321</v>
      </c>
      <c r="R43" s="64"/>
      <c r="S43" s="64"/>
      <c r="T43" s="64"/>
      <c r="U43" s="64"/>
      <c r="V43" s="64"/>
      <c r="W43" s="64"/>
    </row>
    <row r="44" spans="1:23">
      <c r="A44" s="67" t="s">
        <v>111</v>
      </c>
      <c r="B44" s="64">
        <v>80</v>
      </c>
      <c r="C44" s="81" t="s">
        <v>327</v>
      </c>
      <c r="D44" s="76" t="s">
        <v>318</v>
      </c>
      <c r="E44" s="68"/>
      <c r="F44" s="68"/>
      <c r="G44" s="68"/>
      <c r="H44" s="68"/>
      <c r="I44" s="68"/>
      <c r="J44" s="68"/>
      <c r="K44" s="68"/>
      <c r="L44" s="64"/>
      <c r="M44" s="64"/>
      <c r="N44" s="64"/>
      <c r="O44" s="67" t="s">
        <v>64</v>
      </c>
      <c r="P44" s="64">
        <v>91</v>
      </c>
      <c r="Q44" s="68" t="s">
        <v>321</v>
      </c>
      <c r="R44" s="64"/>
      <c r="S44" s="64"/>
      <c r="T44" s="64"/>
      <c r="U44" s="64"/>
      <c r="V44" s="64"/>
      <c r="W44" s="64"/>
    </row>
    <row r="45" spans="1:23">
      <c r="A45" s="67" t="s">
        <v>143</v>
      </c>
      <c r="B45" s="64">
        <v>72</v>
      </c>
      <c r="C45" s="77" t="s">
        <v>318</v>
      </c>
      <c r="D45" s="72" t="s">
        <v>319</v>
      </c>
      <c r="E45" s="68" t="s">
        <v>323</v>
      </c>
      <c r="F45" s="68"/>
      <c r="G45" s="68"/>
      <c r="H45" s="68"/>
      <c r="I45" s="68"/>
      <c r="J45" s="68"/>
      <c r="K45" s="68"/>
      <c r="L45" s="64"/>
      <c r="M45" s="64"/>
      <c r="N45" s="64"/>
      <c r="O45" s="67" t="s">
        <v>85</v>
      </c>
      <c r="P45" s="64">
        <v>88</v>
      </c>
      <c r="Q45" s="68" t="s">
        <v>321</v>
      </c>
      <c r="R45" s="64"/>
      <c r="S45" s="64"/>
      <c r="T45" s="64"/>
      <c r="U45" s="64"/>
      <c r="V45" s="64"/>
      <c r="W45" s="64"/>
    </row>
    <row r="46" spans="1:23">
      <c r="A46" s="67" t="s">
        <v>221</v>
      </c>
      <c r="B46" s="64">
        <v>43</v>
      </c>
      <c r="C46" s="74" t="s">
        <v>327</v>
      </c>
      <c r="D46" s="73" t="s">
        <v>329</v>
      </c>
      <c r="E46" s="68"/>
      <c r="F46" s="68"/>
      <c r="G46" s="68"/>
      <c r="H46" s="68"/>
      <c r="I46" s="68"/>
      <c r="J46" s="68"/>
      <c r="K46" s="68"/>
      <c r="L46" s="64"/>
      <c r="M46" s="64"/>
      <c r="N46" s="64"/>
      <c r="O46" s="67" t="s">
        <v>36</v>
      </c>
      <c r="P46" s="64">
        <v>95</v>
      </c>
      <c r="Q46" s="68" t="s">
        <v>321</v>
      </c>
    </row>
    <row r="47" spans="1:23">
      <c r="A47" s="67" t="s">
        <v>62</v>
      </c>
      <c r="B47" s="64">
        <v>91</v>
      </c>
      <c r="C47" s="77" t="s">
        <v>318</v>
      </c>
      <c r="D47" s="82" t="s">
        <v>320</v>
      </c>
      <c r="E47" s="68"/>
      <c r="F47" s="68"/>
      <c r="G47" s="68"/>
      <c r="H47" s="68"/>
      <c r="I47" s="68"/>
      <c r="J47" s="68"/>
      <c r="K47" s="68"/>
      <c r="L47" s="64"/>
      <c r="M47" s="64"/>
      <c r="N47" s="64"/>
      <c r="O47" s="67" t="s">
        <v>81</v>
      </c>
      <c r="P47" s="64">
        <v>90</v>
      </c>
      <c r="Q47" s="68" t="s">
        <v>321</v>
      </c>
    </row>
    <row r="48" spans="1:23">
      <c r="A48" s="67" t="s">
        <v>231</v>
      </c>
      <c r="B48" s="64">
        <v>18</v>
      </c>
      <c r="C48" s="82" t="s">
        <v>320</v>
      </c>
      <c r="D48" s="77" t="s">
        <v>318</v>
      </c>
      <c r="E48" s="68"/>
      <c r="F48" s="68"/>
      <c r="G48" s="68"/>
      <c r="H48" s="68"/>
      <c r="I48" s="68"/>
      <c r="J48" s="68"/>
      <c r="K48" s="68"/>
      <c r="L48" s="64"/>
      <c r="M48" s="64"/>
      <c r="N48" s="64"/>
      <c r="O48" s="67" t="s">
        <v>175</v>
      </c>
      <c r="P48" s="64">
        <v>56</v>
      </c>
      <c r="Q48" s="68" t="s">
        <v>321</v>
      </c>
    </row>
    <row r="49" spans="1:19">
      <c r="A49" s="67" t="s">
        <v>129</v>
      </c>
      <c r="B49" s="64">
        <v>75</v>
      </c>
      <c r="C49" s="77" t="s">
        <v>318</v>
      </c>
      <c r="D49" s="72" t="s">
        <v>319</v>
      </c>
      <c r="E49" s="82" t="s">
        <v>320</v>
      </c>
      <c r="F49" s="68"/>
      <c r="G49" s="68"/>
      <c r="H49" s="68"/>
      <c r="I49" s="68"/>
      <c r="J49" s="68"/>
      <c r="K49" s="68"/>
      <c r="L49" s="64"/>
      <c r="M49" s="64"/>
      <c r="N49" s="64"/>
      <c r="O49" s="67" t="s">
        <v>107</v>
      </c>
      <c r="P49" s="64">
        <v>81</v>
      </c>
      <c r="Q49" s="68" t="s">
        <v>321</v>
      </c>
    </row>
    <row r="50" spans="1:19">
      <c r="A50" s="70" t="s">
        <v>99</v>
      </c>
      <c r="B50" s="64">
        <v>85</v>
      </c>
      <c r="C50" s="74" t="s">
        <v>327</v>
      </c>
      <c r="D50" s="73" t="s">
        <v>329</v>
      </c>
      <c r="E50" s="71" t="s">
        <v>328</v>
      </c>
      <c r="F50" s="68"/>
      <c r="G50" s="68"/>
      <c r="H50" s="68"/>
      <c r="I50" s="68"/>
      <c r="J50" s="68"/>
      <c r="K50" s="68"/>
      <c r="L50" s="64"/>
      <c r="M50" s="64"/>
      <c r="N50" s="64"/>
      <c r="O50" s="67" t="s">
        <v>185</v>
      </c>
      <c r="P50" s="64">
        <v>53</v>
      </c>
      <c r="Q50" s="68" t="s">
        <v>321</v>
      </c>
    </row>
    <row r="51" spans="1:19">
      <c r="A51" s="67" t="s">
        <v>233</v>
      </c>
      <c r="B51" s="64">
        <v>17</v>
      </c>
      <c r="C51" s="77" t="s">
        <v>318</v>
      </c>
      <c r="D51" s="73" t="s">
        <v>329</v>
      </c>
      <c r="E51" s="72" t="s">
        <v>319</v>
      </c>
      <c r="F51" s="64"/>
      <c r="G51" s="68"/>
      <c r="H51" s="68"/>
      <c r="I51" s="68"/>
      <c r="J51" s="68"/>
      <c r="K51" s="68"/>
      <c r="L51" s="64"/>
      <c r="M51" s="64"/>
      <c r="N51" s="64"/>
      <c r="O51" s="67" t="s">
        <v>27</v>
      </c>
      <c r="P51" s="64">
        <v>99</v>
      </c>
      <c r="Q51" s="68" t="s">
        <v>321</v>
      </c>
    </row>
    <row r="52" spans="1:19">
      <c r="A52" s="70" t="s">
        <v>135</v>
      </c>
      <c r="B52" s="64">
        <v>73</v>
      </c>
      <c r="C52" s="77" t="s">
        <v>318</v>
      </c>
      <c r="D52" s="72" t="s">
        <v>319</v>
      </c>
      <c r="E52" s="73" t="s">
        <v>329</v>
      </c>
      <c r="F52" s="91" t="s">
        <v>330</v>
      </c>
      <c r="G52" s="68" t="s">
        <v>324</v>
      </c>
      <c r="H52" s="68" t="s">
        <v>323</v>
      </c>
      <c r="I52" s="68" t="s">
        <v>342</v>
      </c>
      <c r="J52" s="68" t="s">
        <v>325</v>
      </c>
      <c r="K52" s="68" t="s">
        <v>343</v>
      </c>
      <c r="L52" s="69" t="s">
        <v>336</v>
      </c>
      <c r="M52" s="64"/>
      <c r="N52" s="64"/>
      <c r="O52" s="67" t="s">
        <v>151</v>
      </c>
      <c r="P52" s="64">
        <v>70</v>
      </c>
      <c r="Q52" s="68" t="s">
        <v>321</v>
      </c>
    </row>
    <row r="53" spans="1:19">
      <c r="A53" s="67" t="s">
        <v>217</v>
      </c>
      <c r="B53" s="64">
        <v>45</v>
      </c>
      <c r="C53" s="77" t="s">
        <v>318</v>
      </c>
      <c r="D53" s="68" t="s">
        <v>335</v>
      </c>
      <c r="E53" s="72" t="s">
        <v>319</v>
      </c>
      <c r="F53" s="68" t="s">
        <v>323</v>
      </c>
      <c r="G53" s="68"/>
      <c r="H53" s="68"/>
      <c r="I53" s="68"/>
      <c r="J53" s="68"/>
      <c r="K53" s="68"/>
      <c r="L53" s="64"/>
      <c r="M53" s="64"/>
      <c r="N53" s="64"/>
      <c r="O53" s="67" t="s">
        <v>165</v>
      </c>
      <c r="P53" s="64">
        <v>60</v>
      </c>
      <c r="Q53" s="68" t="s">
        <v>321</v>
      </c>
    </row>
    <row r="54" spans="1:19">
      <c r="A54" s="64"/>
      <c r="B54" s="64"/>
      <c r="C54" s="64"/>
      <c r="D54" s="64"/>
      <c r="E54" s="64"/>
      <c r="F54" s="64"/>
      <c r="G54" s="68"/>
      <c r="H54" s="68"/>
      <c r="I54" s="68"/>
      <c r="J54" s="68"/>
      <c r="K54" s="68"/>
      <c r="L54" s="64"/>
      <c r="M54" s="64"/>
      <c r="N54" s="64"/>
      <c r="O54" s="67" t="s">
        <v>79</v>
      </c>
      <c r="P54" s="64">
        <v>90</v>
      </c>
      <c r="Q54" s="68" t="s">
        <v>321</v>
      </c>
    </row>
    <row r="55" spans="1:19">
      <c r="A55" s="64"/>
      <c r="B55" s="64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7" t="s">
        <v>49</v>
      </c>
      <c r="P55" s="64">
        <v>95</v>
      </c>
      <c r="Q55" s="68" t="s">
        <v>321</v>
      </c>
    </row>
    <row r="56" spans="1:19">
      <c r="A56" s="94" t="s">
        <v>344</v>
      </c>
      <c r="B56" s="64"/>
      <c r="C56" s="64"/>
      <c r="D56" s="64"/>
      <c r="E56" s="64"/>
      <c r="F56" s="94" t="s">
        <v>345</v>
      </c>
      <c r="G56" s="66"/>
      <c r="H56" s="64"/>
      <c r="I56" s="64"/>
      <c r="J56" s="64"/>
      <c r="K56" s="64"/>
      <c r="L56" s="64"/>
      <c r="M56" s="64"/>
      <c r="N56" s="64"/>
      <c r="O56" s="67" t="s">
        <v>193</v>
      </c>
      <c r="P56" s="64">
        <v>52</v>
      </c>
      <c r="Q56" s="68" t="s">
        <v>321</v>
      </c>
    </row>
    <row r="57" spans="1:19">
      <c r="A57" s="64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7" t="s">
        <v>209</v>
      </c>
      <c r="P57" s="64">
        <v>48</v>
      </c>
      <c r="Q57" s="68" t="s">
        <v>321</v>
      </c>
    </row>
    <row r="58" spans="1:19">
      <c r="A58" s="64" t="s">
        <v>318</v>
      </c>
      <c r="B58" s="64">
        <f>C58/D58</f>
        <v>62.68</v>
      </c>
      <c r="C58" s="64">
        <f>B15+B16+B18+B21+B24+B25+B26+B27+B28+B29+B30+B34+B38+B39+B41+B42+B43+B44+B45+B47+B48+B49+B51+B52+B53</f>
        <v>1567</v>
      </c>
      <c r="D58" s="64">
        <f>COUNTIF(C15:L53,"SMER")</f>
        <v>25</v>
      </c>
      <c r="E58" s="64"/>
      <c r="F58" s="64" t="s">
        <v>318</v>
      </c>
      <c r="G58" s="64">
        <f>(B58*D58+P73*S73)/H58</f>
        <v>65.78125</v>
      </c>
      <c r="H58" s="64">
        <f>D58+S73</f>
        <v>32</v>
      </c>
      <c r="I58" s="64"/>
      <c r="J58" s="64"/>
      <c r="K58" s="64"/>
      <c r="L58" s="64"/>
      <c r="M58" s="64"/>
      <c r="N58" s="64"/>
      <c r="O58" s="67" t="s">
        <v>101</v>
      </c>
      <c r="P58" s="64">
        <v>85</v>
      </c>
      <c r="Q58" s="68" t="s">
        <v>321</v>
      </c>
    </row>
    <row r="59" spans="1:19">
      <c r="A59" s="65" t="s">
        <v>319</v>
      </c>
      <c r="B59" s="64">
        <f t="shared" ref="B59:B65" si="0">C59/D59</f>
        <v>57.06666666666667</v>
      </c>
      <c r="C59" s="64">
        <f>B15+B16+B24+B27+B29+B30+B39+B40+B42+B43+B45+B49+B51+B52+B53</f>
        <v>856</v>
      </c>
      <c r="D59" s="64">
        <f>COUNTIF(C15:L53,"ĽS-HZDS")</f>
        <v>15</v>
      </c>
      <c r="E59" s="64"/>
      <c r="F59" s="65" t="s">
        <v>319</v>
      </c>
      <c r="G59" s="64"/>
      <c r="H59" s="64"/>
      <c r="I59" s="64"/>
      <c r="J59" s="64"/>
      <c r="K59" s="64"/>
      <c r="L59" s="64"/>
      <c r="M59" s="64"/>
      <c r="N59" s="64"/>
      <c r="O59" s="67" t="s">
        <v>219</v>
      </c>
      <c r="P59" s="64">
        <v>43</v>
      </c>
      <c r="Q59" s="68" t="s">
        <v>321</v>
      </c>
    </row>
    <row r="60" spans="1:19">
      <c r="A60" s="83" t="s">
        <v>320</v>
      </c>
      <c r="B60" s="64">
        <f t="shared" si="0"/>
        <v>53.1</v>
      </c>
      <c r="C60" s="64">
        <f>B15+B16+B21+B27+B38+B39+B43+B47+B48+B49</f>
        <v>531</v>
      </c>
      <c r="D60" s="64">
        <f>COUNTIF(C15:L53,"SNS")</f>
        <v>10</v>
      </c>
      <c r="E60" s="64"/>
      <c r="F60" s="83" t="s">
        <v>320</v>
      </c>
      <c r="G60" s="64"/>
      <c r="H60" s="64"/>
      <c r="I60" s="64"/>
      <c r="J60" s="64"/>
      <c r="K60" s="64"/>
      <c r="L60" s="64"/>
      <c r="M60" s="64"/>
      <c r="N60" s="64"/>
      <c r="O60" s="70" t="s">
        <v>105</v>
      </c>
      <c r="P60" s="64">
        <v>83</v>
      </c>
      <c r="Q60" s="68" t="s">
        <v>321</v>
      </c>
    </row>
    <row r="61" spans="1:19">
      <c r="A61" s="88" t="s">
        <v>327</v>
      </c>
      <c r="B61" s="64">
        <f t="shared" si="0"/>
        <v>76.888888888888886</v>
      </c>
      <c r="C61" s="64">
        <f>B17+B18+B19+B20+B22+B23+B24+B25+B31+B32+B33+B35+B36+B37+B41+B44+B46+B50</f>
        <v>1384</v>
      </c>
      <c r="D61" s="64">
        <f>COUNTIF(C15:L53,"SDKÚ-DS")</f>
        <v>18</v>
      </c>
      <c r="E61" s="64"/>
      <c r="F61" s="88" t="s">
        <v>327</v>
      </c>
      <c r="G61" s="64"/>
      <c r="H61" s="64"/>
      <c r="I61" s="64"/>
      <c r="J61" s="64"/>
      <c r="K61" s="64"/>
      <c r="L61" s="64"/>
      <c r="M61" s="64"/>
      <c r="N61" s="64"/>
      <c r="O61" s="67" t="s">
        <v>67</v>
      </c>
      <c r="P61" s="64">
        <v>91</v>
      </c>
      <c r="Q61" s="68" t="s">
        <v>321</v>
      </c>
    </row>
    <row r="62" spans="1:19">
      <c r="A62" s="89" t="s">
        <v>329</v>
      </c>
      <c r="B62" s="64">
        <f t="shared" si="0"/>
        <v>74</v>
      </c>
      <c r="C62" s="64">
        <f>B18+B19+B20+B22+B23+B25+B31+B32+B33+B35+B36+B37+B38+B41+B46+B50+B51+B52</f>
        <v>1332</v>
      </c>
      <c r="D62" s="64">
        <f>COUNTIF(C15:L53,"KDH")</f>
        <v>18</v>
      </c>
      <c r="E62" s="64"/>
      <c r="F62" s="89" t="s">
        <v>329</v>
      </c>
      <c r="G62" s="64">
        <f>(B62*D62+U35*W35)/H62</f>
        <v>74.05263157894737</v>
      </c>
      <c r="H62" s="64">
        <f>D62+W35</f>
        <v>19</v>
      </c>
      <c r="I62" s="64"/>
      <c r="J62" s="64"/>
      <c r="K62" s="64"/>
      <c r="L62" s="64"/>
      <c r="M62" s="64"/>
      <c r="N62" s="64"/>
      <c r="O62" s="65" t="s">
        <v>332</v>
      </c>
      <c r="P62" s="65">
        <f>AVERAGE(P15:P61)</f>
        <v>73.531914893617028</v>
      </c>
      <c r="Q62" s="65"/>
      <c r="R62" s="65" t="s">
        <v>333</v>
      </c>
      <c r="S62" s="65">
        <v>47</v>
      </c>
    </row>
    <row r="63" spans="1:19">
      <c r="A63" s="86" t="s">
        <v>328</v>
      </c>
      <c r="B63" s="64">
        <f t="shared" si="0"/>
        <v>80.909090909090907</v>
      </c>
      <c r="C63" s="64">
        <f>B17+B18+B19+B20+B22+B23+B31+B35+B36+B37+B50</f>
        <v>890</v>
      </c>
      <c r="D63" s="64">
        <f>COUNTIF(C15:L53,"SaS")</f>
        <v>11</v>
      </c>
      <c r="E63" s="64"/>
      <c r="F63" s="86" t="s">
        <v>328</v>
      </c>
      <c r="G63" s="64"/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</row>
    <row r="64" spans="1:19">
      <c r="A64" s="92" t="s">
        <v>346</v>
      </c>
      <c r="B64" s="64">
        <f t="shared" si="0"/>
        <v>74.818181818181813</v>
      </c>
      <c r="C64" s="64">
        <f>B18+B19+B28+B29+B30+B31+B32+B34+B35+B37+B52</f>
        <v>823</v>
      </c>
      <c r="D64" s="64">
        <f>COUNTIF(C15:L53,"MOST - HÍD")</f>
        <v>11</v>
      </c>
      <c r="E64" s="64"/>
      <c r="F64" s="92" t="s">
        <v>346</v>
      </c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</row>
    <row r="65" spans="1:19">
      <c r="A65" s="93" t="s">
        <v>347</v>
      </c>
      <c r="B65" s="64">
        <f t="shared" si="0"/>
        <v>75.333333333333329</v>
      </c>
      <c r="C65" s="64">
        <f>B18+B31+B33</f>
        <v>226</v>
      </c>
      <c r="D65" s="64">
        <f>COUNTIF(C15:L53,"SMK")</f>
        <v>3</v>
      </c>
      <c r="E65" s="64"/>
      <c r="F65" s="93" t="s">
        <v>347</v>
      </c>
      <c r="G65" s="64">
        <f>(B65*D65+U20*W20)/H65</f>
        <v>60.75</v>
      </c>
      <c r="H65" s="64">
        <f>D65+W20</f>
        <v>8</v>
      </c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</row>
    <row r="66" spans="1:19">
      <c r="A66" s="64"/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7" t="s">
        <v>191</v>
      </c>
      <c r="P66" s="64">
        <v>53</v>
      </c>
      <c r="Q66" s="64" t="s">
        <v>318</v>
      </c>
      <c r="R66" s="64"/>
      <c r="S66" s="64"/>
    </row>
    <row r="67" spans="1:19">
      <c r="A67" s="64"/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70" t="s">
        <v>58</v>
      </c>
      <c r="P67" s="64">
        <v>92</v>
      </c>
      <c r="Q67" s="68" t="s">
        <v>318</v>
      </c>
      <c r="R67" s="64"/>
      <c r="S67" s="64"/>
    </row>
    <row r="68" spans="1:19">
      <c r="A68" s="95" t="s">
        <v>348</v>
      </c>
      <c r="B68" s="64"/>
      <c r="C68" s="64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7" t="s">
        <v>60</v>
      </c>
      <c r="P68" s="64">
        <v>91</v>
      </c>
      <c r="Q68" s="64" t="s">
        <v>318</v>
      </c>
      <c r="R68" s="64"/>
      <c r="S68" s="64"/>
    </row>
    <row r="69" spans="1:19">
      <c r="A69" s="64" t="s">
        <v>332</v>
      </c>
      <c r="B69" s="64">
        <v>73.531914893617028</v>
      </c>
      <c r="C69" s="64"/>
      <c r="D69" s="64">
        <v>47</v>
      </c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7" t="s">
        <v>147</v>
      </c>
      <c r="P69" s="64">
        <v>70</v>
      </c>
      <c r="Q69" s="68" t="s">
        <v>318</v>
      </c>
      <c r="R69" s="64"/>
      <c r="S69" s="64"/>
    </row>
    <row r="70" spans="1:19">
      <c r="A70" s="64"/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7" t="s">
        <v>75</v>
      </c>
      <c r="P70" s="64">
        <v>90</v>
      </c>
      <c r="Q70" s="68" t="s">
        <v>318</v>
      </c>
      <c r="R70" s="64"/>
      <c r="S70" s="64"/>
    </row>
    <row r="71" spans="1:19">
      <c r="A71" s="64"/>
      <c r="B71" s="64"/>
      <c r="C71" s="64"/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7" t="s">
        <v>91</v>
      </c>
      <c r="P71" s="64">
        <v>87</v>
      </c>
      <c r="Q71" s="68" t="s">
        <v>318</v>
      </c>
      <c r="R71" s="64"/>
      <c r="S71" s="64"/>
    </row>
    <row r="72" spans="1:19"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7" t="s">
        <v>181</v>
      </c>
      <c r="P72" s="64">
        <v>55</v>
      </c>
      <c r="Q72" s="68" t="s">
        <v>318</v>
      </c>
      <c r="R72" s="64"/>
      <c r="S72" s="64"/>
    </row>
    <row r="73" spans="1:19"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72" t="s">
        <v>332</v>
      </c>
      <c r="P73" s="65">
        <f>AVERAGE(P66:P72)</f>
        <v>76.857142857142861</v>
      </c>
      <c r="Q73" s="65"/>
      <c r="R73" s="65" t="s">
        <v>333</v>
      </c>
      <c r="S73" s="65">
        <v>7</v>
      </c>
    </row>
  </sheetData>
  <sortState ref="A60:B68">
    <sortCondition descending="1" ref="B60:B68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102"/>
  <sheetViews>
    <sheetView topLeftCell="A60" workbookViewId="0">
      <selection activeCell="C93" sqref="C93"/>
    </sheetView>
  </sheetViews>
  <sheetFormatPr defaultRowHeight="15"/>
  <cols>
    <col min="1" max="1" width="31" bestFit="1" customWidth="1"/>
    <col min="8" max="8" width="31" bestFit="1" customWidth="1"/>
  </cols>
  <sheetData>
    <row r="2" spans="1:11" ht="45">
      <c r="A2" s="102" t="s">
        <v>0</v>
      </c>
      <c r="B2" s="103" t="s">
        <v>349</v>
      </c>
      <c r="C2" s="103" t="s">
        <v>350</v>
      </c>
      <c r="D2" s="102" t="s">
        <v>351</v>
      </c>
      <c r="E2" s="97"/>
      <c r="F2" s="101"/>
      <c r="G2" s="97"/>
      <c r="H2" s="104" t="s">
        <v>0</v>
      </c>
      <c r="I2" s="105" t="s">
        <v>352</v>
      </c>
      <c r="J2" s="105" t="s">
        <v>353</v>
      </c>
      <c r="K2" s="104" t="s">
        <v>351</v>
      </c>
    </row>
    <row r="3" spans="1:11">
      <c r="A3" s="100" t="s">
        <v>44</v>
      </c>
      <c r="B3" s="96">
        <v>65</v>
      </c>
      <c r="C3" s="97">
        <v>3</v>
      </c>
      <c r="D3" s="97">
        <v>62</v>
      </c>
      <c r="E3" s="97"/>
      <c r="F3" s="97"/>
      <c r="G3" s="97"/>
      <c r="H3" s="97" t="s">
        <v>44</v>
      </c>
      <c r="I3" s="97">
        <v>54</v>
      </c>
      <c r="J3" s="97">
        <v>95</v>
      </c>
      <c r="K3" s="97">
        <v>41</v>
      </c>
    </row>
    <row r="4" spans="1:11">
      <c r="A4" s="97" t="s">
        <v>213</v>
      </c>
      <c r="B4" s="96">
        <v>99</v>
      </c>
      <c r="C4" s="97">
        <v>90</v>
      </c>
      <c r="D4" s="97">
        <v>9</v>
      </c>
      <c r="E4" s="97"/>
      <c r="F4" s="97"/>
      <c r="G4" s="97"/>
      <c r="H4" s="97" t="s">
        <v>213</v>
      </c>
      <c r="I4" s="97">
        <v>15</v>
      </c>
      <c r="J4" s="97">
        <v>47</v>
      </c>
      <c r="K4" s="97">
        <v>32</v>
      </c>
    </row>
    <row r="5" spans="1:11">
      <c r="A5" s="97" t="s">
        <v>195</v>
      </c>
      <c r="B5" s="96">
        <v>61</v>
      </c>
      <c r="C5" s="97">
        <v>81</v>
      </c>
      <c r="D5" s="97">
        <v>-20</v>
      </c>
      <c r="E5" s="97"/>
      <c r="F5" s="97"/>
      <c r="G5" s="97"/>
      <c r="H5" s="97" t="s">
        <v>195</v>
      </c>
      <c r="I5" s="97">
        <v>55</v>
      </c>
      <c r="J5" s="97">
        <v>50</v>
      </c>
      <c r="K5" s="97">
        <v>-5</v>
      </c>
    </row>
    <row r="6" spans="1:11">
      <c r="A6" s="100" t="s">
        <v>225</v>
      </c>
      <c r="B6" s="96">
        <v>91</v>
      </c>
      <c r="C6" s="97">
        <v>96</v>
      </c>
      <c r="D6" s="97">
        <v>-5</v>
      </c>
      <c r="E6" s="97"/>
      <c r="F6" s="97"/>
      <c r="G6" s="97"/>
      <c r="H6" s="97" t="s">
        <v>225</v>
      </c>
      <c r="I6" s="97">
        <v>30</v>
      </c>
      <c r="J6" s="97">
        <v>33</v>
      </c>
      <c r="K6" s="97">
        <v>3</v>
      </c>
    </row>
    <row r="7" spans="1:11">
      <c r="A7" s="100" t="s">
        <v>189</v>
      </c>
      <c r="B7" s="96">
        <v>42</v>
      </c>
      <c r="C7" s="97">
        <v>76</v>
      </c>
      <c r="D7" s="97">
        <v>-34</v>
      </c>
      <c r="E7" s="97"/>
      <c r="F7" s="97"/>
      <c r="G7" s="97"/>
      <c r="H7" s="97" t="s">
        <v>189</v>
      </c>
      <c r="I7" s="97">
        <v>67</v>
      </c>
      <c r="J7" s="97">
        <v>53</v>
      </c>
      <c r="K7" s="97">
        <v>-14</v>
      </c>
    </row>
    <row r="8" spans="1:11">
      <c r="A8" s="97" t="s">
        <v>159</v>
      </c>
      <c r="B8" s="96">
        <v>73</v>
      </c>
      <c r="C8" s="97">
        <v>62</v>
      </c>
      <c r="D8" s="97">
        <v>11</v>
      </c>
      <c r="E8" s="97"/>
      <c r="F8" s="97"/>
      <c r="G8" s="97"/>
      <c r="H8" s="97" t="s">
        <v>159</v>
      </c>
      <c r="I8" s="97">
        <v>48</v>
      </c>
      <c r="J8" s="97">
        <v>63</v>
      </c>
      <c r="K8" s="97">
        <v>15</v>
      </c>
    </row>
    <row r="9" spans="1:11">
      <c r="A9" s="100" t="s">
        <v>127</v>
      </c>
      <c r="B9" s="96">
        <v>33</v>
      </c>
      <c r="C9" s="97">
        <v>44</v>
      </c>
      <c r="D9" s="97">
        <v>-11</v>
      </c>
      <c r="E9" s="97"/>
      <c r="F9" s="97"/>
      <c r="G9" s="97"/>
      <c r="H9" s="97" t="s">
        <v>127</v>
      </c>
      <c r="I9" s="97">
        <v>72</v>
      </c>
      <c r="J9" s="97">
        <v>75</v>
      </c>
      <c r="K9" s="97">
        <v>3</v>
      </c>
    </row>
    <row r="10" spans="1:11">
      <c r="A10" s="97" t="s">
        <v>191</v>
      </c>
      <c r="B10" s="63">
        <v>67</v>
      </c>
      <c r="C10" s="97">
        <v>76</v>
      </c>
      <c r="D10" s="97">
        <v>-9</v>
      </c>
      <c r="E10" s="97"/>
      <c r="F10" s="97"/>
      <c r="G10" s="97"/>
      <c r="H10" s="97" t="s">
        <v>191</v>
      </c>
      <c r="I10" s="97">
        <v>50</v>
      </c>
      <c r="J10" s="97">
        <v>53</v>
      </c>
      <c r="K10" s="97">
        <v>3</v>
      </c>
    </row>
    <row r="11" spans="1:11">
      <c r="A11" s="97" t="s">
        <v>83</v>
      </c>
      <c r="B11" s="63">
        <v>10</v>
      </c>
      <c r="C11" s="97">
        <v>18</v>
      </c>
      <c r="D11" s="97">
        <v>-8</v>
      </c>
      <c r="E11" s="97"/>
      <c r="F11" s="97"/>
      <c r="G11" s="97"/>
      <c r="H11" s="97" t="s">
        <v>83</v>
      </c>
      <c r="I11" s="97">
        <v>85</v>
      </c>
      <c r="J11" s="97">
        <v>90</v>
      </c>
      <c r="K11" s="97">
        <v>5</v>
      </c>
    </row>
    <row r="12" spans="1:11">
      <c r="A12" s="97" t="s">
        <v>46</v>
      </c>
      <c r="B12" s="63">
        <v>3</v>
      </c>
      <c r="C12" s="97">
        <v>3</v>
      </c>
      <c r="D12" s="97">
        <v>0</v>
      </c>
      <c r="E12" s="97"/>
      <c r="F12" s="97"/>
      <c r="G12" s="97"/>
      <c r="H12" s="97" t="s">
        <v>46</v>
      </c>
      <c r="I12" s="97">
        <v>90</v>
      </c>
      <c r="J12" s="97">
        <v>95</v>
      </c>
      <c r="K12" s="97">
        <v>5</v>
      </c>
    </row>
    <row r="13" spans="1:11">
      <c r="A13" s="97" t="s">
        <v>109</v>
      </c>
      <c r="B13" s="63">
        <v>94</v>
      </c>
      <c r="C13" s="97">
        <v>37</v>
      </c>
      <c r="D13" s="97">
        <v>57</v>
      </c>
      <c r="E13" s="97"/>
      <c r="F13" s="97"/>
      <c r="G13" s="97"/>
      <c r="H13" s="97" t="s">
        <v>109</v>
      </c>
      <c r="I13" s="97">
        <v>25</v>
      </c>
      <c r="J13" s="97">
        <v>81</v>
      </c>
      <c r="K13" s="97">
        <v>56</v>
      </c>
    </row>
    <row r="14" spans="1:11">
      <c r="A14" s="97" t="s">
        <v>354</v>
      </c>
      <c r="B14" s="63">
        <v>7</v>
      </c>
      <c r="C14" s="97">
        <v>64</v>
      </c>
      <c r="D14" s="97">
        <v>-57</v>
      </c>
      <c r="E14" s="97"/>
      <c r="F14" s="97"/>
      <c r="G14" s="97"/>
      <c r="H14" s="97" t="s">
        <v>161</v>
      </c>
      <c r="I14" s="97">
        <v>87</v>
      </c>
      <c r="J14" s="97">
        <v>60</v>
      </c>
      <c r="K14" s="97">
        <v>-27</v>
      </c>
    </row>
    <row r="15" spans="1:11">
      <c r="A15" s="97" t="s">
        <v>119</v>
      </c>
      <c r="B15" s="63">
        <v>94</v>
      </c>
      <c r="C15" s="97">
        <v>43</v>
      </c>
      <c r="D15" s="97">
        <v>51</v>
      </c>
      <c r="E15" s="97"/>
      <c r="F15" s="97"/>
      <c r="G15" s="97"/>
      <c r="H15" s="97" t="s">
        <v>119</v>
      </c>
      <c r="I15" s="97">
        <v>25</v>
      </c>
      <c r="J15" s="97">
        <v>78</v>
      </c>
      <c r="K15" s="97">
        <v>53</v>
      </c>
    </row>
    <row r="16" spans="1:11">
      <c r="A16" s="97" t="s">
        <v>52</v>
      </c>
      <c r="B16" s="63">
        <v>1</v>
      </c>
      <c r="C16" s="97">
        <v>10</v>
      </c>
      <c r="D16" s="97">
        <v>-9</v>
      </c>
      <c r="E16" s="97"/>
      <c r="F16" s="97"/>
      <c r="G16" s="97"/>
      <c r="H16" s="97" t="s">
        <v>52</v>
      </c>
      <c r="I16" s="97">
        <v>99</v>
      </c>
      <c r="J16" s="97">
        <v>94</v>
      </c>
      <c r="K16" s="97">
        <v>-5</v>
      </c>
    </row>
    <row r="17" spans="1:11">
      <c r="A17" s="97" t="s">
        <v>187</v>
      </c>
      <c r="B17" s="63">
        <v>39</v>
      </c>
      <c r="C17" s="97">
        <v>76</v>
      </c>
      <c r="D17" s="97">
        <v>-37</v>
      </c>
      <c r="E17" s="97"/>
      <c r="F17" s="97"/>
      <c r="G17" s="97"/>
      <c r="H17" s="97" t="s">
        <v>187</v>
      </c>
      <c r="I17" s="97">
        <v>70</v>
      </c>
      <c r="J17" s="97">
        <v>53</v>
      </c>
      <c r="K17" s="97">
        <v>-17</v>
      </c>
    </row>
    <row r="18" spans="1:11">
      <c r="A18" s="97" t="s">
        <v>197</v>
      </c>
      <c r="B18" s="63">
        <v>85</v>
      </c>
      <c r="C18" s="97">
        <v>81</v>
      </c>
      <c r="D18" s="97">
        <v>4</v>
      </c>
      <c r="E18" s="97"/>
      <c r="F18" s="97"/>
      <c r="G18" s="97"/>
      <c r="H18" s="97" t="s">
        <v>197</v>
      </c>
      <c r="I18" s="97">
        <v>35</v>
      </c>
      <c r="J18" s="97">
        <v>50</v>
      </c>
      <c r="K18" s="97">
        <v>15</v>
      </c>
    </row>
    <row r="19" spans="1:11">
      <c r="A19" s="97" t="s">
        <v>58</v>
      </c>
      <c r="B19" s="63">
        <v>26</v>
      </c>
      <c r="C19" s="97">
        <v>13</v>
      </c>
      <c r="D19" s="97">
        <v>13</v>
      </c>
      <c r="E19" s="97"/>
      <c r="F19" s="97"/>
      <c r="G19" s="97"/>
      <c r="H19" s="97" t="s">
        <v>58</v>
      </c>
      <c r="I19" s="97">
        <v>75</v>
      </c>
      <c r="J19" s="97">
        <v>92</v>
      </c>
      <c r="K19" s="97">
        <v>17</v>
      </c>
    </row>
    <row r="20" spans="1:11">
      <c r="A20" s="97" t="s">
        <v>123</v>
      </c>
      <c r="B20" s="63">
        <v>29</v>
      </c>
      <c r="C20" s="97">
        <v>44</v>
      </c>
      <c r="D20" s="97">
        <v>-15</v>
      </c>
      <c r="E20" s="97"/>
      <c r="F20" s="97"/>
      <c r="G20" s="97"/>
      <c r="H20" s="97" t="s">
        <v>123</v>
      </c>
      <c r="I20" s="97">
        <v>73</v>
      </c>
      <c r="J20" s="97">
        <v>75</v>
      </c>
      <c r="K20" s="97">
        <v>2</v>
      </c>
    </row>
    <row r="21" spans="1:11">
      <c r="A21" s="97" t="s">
        <v>87</v>
      </c>
      <c r="B21" s="63">
        <v>51</v>
      </c>
      <c r="C21" s="97">
        <v>26</v>
      </c>
      <c r="D21" s="97">
        <v>25</v>
      </c>
      <c r="E21" s="97"/>
      <c r="F21" s="97"/>
      <c r="G21" s="97"/>
      <c r="H21" s="97" t="s">
        <v>87</v>
      </c>
      <c r="I21" s="97">
        <v>60</v>
      </c>
      <c r="J21" s="97">
        <v>88</v>
      </c>
      <c r="K21" s="97">
        <v>28</v>
      </c>
    </row>
    <row r="22" spans="1:11">
      <c r="A22" s="97" t="s">
        <v>89</v>
      </c>
      <c r="B22" s="63">
        <v>16</v>
      </c>
      <c r="C22" s="97">
        <v>26</v>
      </c>
      <c r="D22" s="97">
        <v>-10</v>
      </c>
      <c r="E22" s="97"/>
      <c r="F22" s="97"/>
      <c r="G22" s="97"/>
      <c r="H22" s="97" t="s">
        <v>89</v>
      </c>
      <c r="I22" s="97">
        <v>83</v>
      </c>
      <c r="J22" s="97">
        <v>88</v>
      </c>
      <c r="K22" s="97">
        <v>5</v>
      </c>
    </row>
    <row r="23" spans="1:11">
      <c r="A23" s="97" t="s">
        <v>121</v>
      </c>
      <c r="B23" s="63">
        <v>26</v>
      </c>
      <c r="C23" s="97">
        <v>44</v>
      </c>
      <c r="D23" s="97">
        <v>-18</v>
      </c>
      <c r="E23" s="97"/>
      <c r="F23" s="97"/>
      <c r="G23" s="97"/>
      <c r="H23" s="97" t="s">
        <v>121</v>
      </c>
      <c r="I23" s="97">
        <v>75</v>
      </c>
      <c r="J23" s="97">
        <v>75</v>
      </c>
      <c r="K23" s="97">
        <v>0</v>
      </c>
    </row>
    <row r="24" spans="1:11">
      <c r="A24" s="97" t="s">
        <v>227</v>
      </c>
      <c r="B24" s="63">
        <v>67</v>
      </c>
      <c r="C24" s="97">
        <v>96</v>
      </c>
      <c r="D24" s="97">
        <v>-29</v>
      </c>
      <c r="E24" s="97"/>
      <c r="F24" s="97"/>
      <c r="G24" s="97"/>
      <c r="H24" s="97" t="s">
        <v>227</v>
      </c>
      <c r="I24" s="97">
        <v>50</v>
      </c>
      <c r="J24" s="97">
        <v>33</v>
      </c>
      <c r="K24" s="97">
        <v>-17</v>
      </c>
    </row>
    <row r="25" spans="1:11">
      <c r="A25" s="97" t="s">
        <v>205</v>
      </c>
      <c r="B25" s="63">
        <v>60</v>
      </c>
      <c r="C25" s="97">
        <v>86</v>
      </c>
      <c r="D25" s="97">
        <v>-26</v>
      </c>
      <c r="E25" s="97"/>
      <c r="F25" s="97"/>
      <c r="G25" s="97"/>
      <c r="H25" s="97" t="s">
        <v>205</v>
      </c>
      <c r="I25" s="97">
        <v>57</v>
      </c>
      <c r="J25" s="97">
        <v>49</v>
      </c>
      <c r="K25" s="97">
        <v>-8</v>
      </c>
    </row>
    <row r="26" spans="1:11">
      <c r="A26" s="97" t="s">
        <v>155</v>
      </c>
      <c r="B26" s="63">
        <v>85</v>
      </c>
      <c r="C26" s="97">
        <v>61</v>
      </c>
      <c r="D26" s="97">
        <v>24</v>
      </c>
      <c r="E26" s="97"/>
      <c r="F26" s="97"/>
      <c r="G26" s="97"/>
      <c r="H26" s="97" t="s">
        <v>155</v>
      </c>
      <c r="I26" s="97">
        <v>35</v>
      </c>
      <c r="J26" s="97">
        <v>65</v>
      </c>
      <c r="K26" s="97">
        <v>30</v>
      </c>
    </row>
    <row r="27" spans="1:11">
      <c r="A27" s="97" t="s">
        <v>60</v>
      </c>
      <c r="B27" s="63">
        <v>4</v>
      </c>
      <c r="C27" s="97">
        <v>14</v>
      </c>
      <c r="D27" s="97">
        <v>-10</v>
      </c>
      <c r="E27" s="97"/>
      <c r="F27" s="97"/>
      <c r="G27" s="97"/>
      <c r="H27" s="97" t="s">
        <v>60</v>
      </c>
      <c r="I27" s="97">
        <v>89</v>
      </c>
      <c r="J27" s="97">
        <v>91</v>
      </c>
      <c r="K27" s="97">
        <v>2</v>
      </c>
    </row>
    <row r="28" spans="1:11">
      <c r="A28" s="97" t="s">
        <v>39</v>
      </c>
      <c r="B28" s="63">
        <v>43</v>
      </c>
      <c r="C28" s="97">
        <v>3</v>
      </c>
      <c r="D28" s="97">
        <v>40</v>
      </c>
      <c r="E28" s="97"/>
      <c r="F28" s="97"/>
      <c r="G28" s="97"/>
      <c r="H28" s="97" t="s">
        <v>39</v>
      </c>
      <c r="I28" s="97">
        <v>65</v>
      </c>
      <c r="J28" s="97">
        <v>95</v>
      </c>
      <c r="K28" s="97">
        <v>30</v>
      </c>
    </row>
    <row r="29" spans="1:11">
      <c r="A29" s="97" t="s">
        <v>145</v>
      </c>
      <c r="B29" s="63">
        <v>61</v>
      </c>
      <c r="C29" s="97">
        <v>56</v>
      </c>
      <c r="D29" s="97">
        <v>5</v>
      </c>
      <c r="E29" s="97"/>
      <c r="F29" s="97"/>
      <c r="G29" s="97"/>
      <c r="H29" s="97" t="s">
        <v>145</v>
      </c>
      <c r="I29" s="97">
        <v>55</v>
      </c>
      <c r="J29" s="97">
        <v>71</v>
      </c>
      <c r="K29" s="97">
        <v>16</v>
      </c>
    </row>
    <row r="30" spans="1:11">
      <c r="A30" s="97" t="s">
        <v>167</v>
      </c>
      <c r="B30" s="63">
        <v>96</v>
      </c>
      <c r="C30" s="97">
        <v>64</v>
      </c>
      <c r="D30" s="97">
        <v>32</v>
      </c>
      <c r="E30" s="97"/>
      <c r="F30" s="97"/>
      <c r="G30" s="97"/>
      <c r="H30" s="97" t="s">
        <v>167</v>
      </c>
      <c r="I30" s="97">
        <v>22</v>
      </c>
      <c r="J30" s="97">
        <v>60</v>
      </c>
      <c r="K30" s="97">
        <v>38</v>
      </c>
    </row>
    <row r="31" spans="1:11">
      <c r="A31" s="97" t="s">
        <v>229</v>
      </c>
      <c r="B31" s="63">
        <v>67</v>
      </c>
      <c r="C31" s="97">
        <v>98</v>
      </c>
      <c r="D31" s="97">
        <v>-31</v>
      </c>
      <c r="E31" s="97"/>
      <c r="F31" s="97"/>
      <c r="G31" s="97"/>
      <c r="H31" s="97" t="s">
        <v>229</v>
      </c>
      <c r="I31" s="97">
        <v>50</v>
      </c>
      <c r="J31" s="97">
        <v>30</v>
      </c>
      <c r="K31" s="97">
        <v>-20</v>
      </c>
    </row>
    <row r="32" spans="1:11">
      <c r="A32" s="97" t="s">
        <v>133</v>
      </c>
      <c r="B32" s="63">
        <v>61</v>
      </c>
      <c r="C32" s="97">
        <v>44</v>
      </c>
      <c r="D32" s="97">
        <v>17</v>
      </c>
      <c r="E32" s="97"/>
      <c r="F32" s="97"/>
      <c r="G32" s="97"/>
      <c r="H32" s="97" t="s">
        <v>133</v>
      </c>
      <c r="I32" s="97">
        <v>55</v>
      </c>
      <c r="J32" s="97">
        <v>75</v>
      </c>
      <c r="K32" s="97">
        <v>20</v>
      </c>
    </row>
    <row r="33" spans="1:11">
      <c r="A33" s="97" t="s">
        <v>169</v>
      </c>
      <c r="B33" s="63">
        <v>58</v>
      </c>
      <c r="C33" s="97">
        <v>68</v>
      </c>
      <c r="D33" s="97">
        <v>-10</v>
      </c>
      <c r="E33" s="97"/>
      <c r="F33" s="97"/>
      <c r="G33" s="97"/>
      <c r="H33" s="97" t="s">
        <v>169</v>
      </c>
      <c r="I33" s="97">
        <v>58</v>
      </c>
      <c r="J33" s="97">
        <v>58</v>
      </c>
      <c r="K33" s="97">
        <v>0</v>
      </c>
    </row>
    <row r="34" spans="1:11">
      <c r="A34" s="97" t="s">
        <v>115</v>
      </c>
      <c r="B34" s="63">
        <v>90</v>
      </c>
      <c r="C34" s="97">
        <v>39</v>
      </c>
      <c r="D34" s="97">
        <v>51</v>
      </c>
      <c r="E34" s="97"/>
      <c r="F34" s="97"/>
      <c r="G34" s="97"/>
      <c r="H34" s="97" t="s">
        <v>115</v>
      </c>
      <c r="I34" s="97">
        <v>33</v>
      </c>
      <c r="J34" s="97">
        <v>80</v>
      </c>
      <c r="K34" s="97">
        <v>47</v>
      </c>
    </row>
    <row r="35" spans="1:11">
      <c r="A35" s="97" t="s">
        <v>179</v>
      </c>
      <c r="B35" s="63">
        <v>75</v>
      </c>
      <c r="C35" s="97">
        <v>72</v>
      </c>
      <c r="D35" s="97">
        <v>3</v>
      </c>
      <c r="E35" s="97"/>
      <c r="F35" s="97"/>
      <c r="G35" s="97"/>
      <c r="H35" s="97" t="s">
        <v>179</v>
      </c>
      <c r="I35" s="97">
        <v>43</v>
      </c>
      <c r="J35" s="97">
        <v>55</v>
      </c>
      <c r="K35" s="97">
        <v>12</v>
      </c>
    </row>
    <row r="36" spans="1:11">
      <c r="A36" s="97" t="s">
        <v>139</v>
      </c>
      <c r="B36" s="63">
        <v>16</v>
      </c>
      <c r="C36" s="97">
        <v>53</v>
      </c>
      <c r="D36" s="97">
        <v>-37</v>
      </c>
      <c r="E36" s="97"/>
      <c r="F36" s="97"/>
      <c r="G36" s="97"/>
      <c r="H36" s="97" t="s">
        <v>139</v>
      </c>
      <c r="I36" s="97">
        <v>83</v>
      </c>
      <c r="J36" s="97">
        <v>72</v>
      </c>
      <c r="K36" s="97">
        <v>-11</v>
      </c>
    </row>
    <row r="37" spans="1:11">
      <c r="A37" s="97" t="s">
        <v>157</v>
      </c>
      <c r="B37" s="63">
        <v>26</v>
      </c>
      <c r="C37" s="97">
        <v>62</v>
      </c>
      <c r="D37" s="97">
        <v>-36</v>
      </c>
      <c r="E37" s="97"/>
      <c r="F37" s="97"/>
      <c r="G37" s="97"/>
      <c r="H37" s="97" t="s">
        <v>157</v>
      </c>
      <c r="I37" s="97">
        <v>75</v>
      </c>
      <c r="J37" s="97">
        <v>63</v>
      </c>
      <c r="K37" s="97">
        <v>-12</v>
      </c>
    </row>
    <row r="38" spans="1:11">
      <c r="A38" s="97" t="s">
        <v>93</v>
      </c>
      <c r="B38" s="63">
        <v>7</v>
      </c>
      <c r="C38" s="97">
        <v>30</v>
      </c>
      <c r="D38" s="97">
        <v>-23</v>
      </c>
      <c r="E38" s="97"/>
      <c r="F38" s="97"/>
      <c r="G38" s="97"/>
      <c r="H38" s="97" t="s">
        <v>93</v>
      </c>
      <c r="I38" s="97">
        <v>87</v>
      </c>
      <c r="J38" s="97">
        <v>86</v>
      </c>
      <c r="K38" s="97">
        <v>-1</v>
      </c>
    </row>
    <row r="39" spans="1:11">
      <c r="A39" s="97" t="s">
        <v>137</v>
      </c>
      <c r="B39" s="63">
        <v>61</v>
      </c>
      <c r="C39" s="97">
        <v>51</v>
      </c>
      <c r="D39" s="97">
        <v>10</v>
      </c>
      <c r="E39" s="97"/>
      <c r="F39" s="97"/>
      <c r="G39" s="97"/>
      <c r="H39" s="97" t="s">
        <v>137</v>
      </c>
      <c r="I39" s="97">
        <v>55</v>
      </c>
      <c r="J39" s="97">
        <v>73</v>
      </c>
      <c r="K39" s="97">
        <v>18</v>
      </c>
    </row>
    <row r="40" spans="1:11">
      <c r="A40" s="97" t="s">
        <v>163</v>
      </c>
      <c r="B40" s="63">
        <v>51</v>
      </c>
      <c r="C40" s="97">
        <v>64</v>
      </c>
      <c r="D40" s="97">
        <v>-13</v>
      </c>
      <c r="E40" s="97"/>
      <c r="F40" s="97"/>
      <c r="G40" s="97"/>
      <c r="H40" s="97" t="s">
        <v>163</v>
      </c>
      <c r="I40" s="97">
        <v>60</v>
      </c>
      <c r="J40" s="97">
        <v>60</v>
      </c>
      <c r="K40" s="97">
        <v>0</v>
      </c>
    </row>
    <row r="41" spans="1:11">
      <c r="A41" s="97" t="s">
        <v>215</v>
      </c>
      <c r="B41" s="63">
        <v>33</v>
      </c>
      <c r="C41" s="97">
        <v>91</v>
      </c>
      <c r="D41" s="97">
        <v>-58</v>
      </c>
      <c r="E41" s="97"/>
      <c r="F41" s="97"/>
      <c r="G41" s="97"/>
      <c r="H41" s="97" t="s">
        <v>215</v>
      </c>
      <c r="I41" s="97">
        <v>72</v>
      </c>
      <c r="J41" s="97">
        <v>46</v>
      </c>
      <c r="K41" s="97">
        <v>-26</v>
      </c>
    </row>
    <row r="42" spans="1:11">
      <c r="A42" s="97" t="s">
        <v>141</v>
      </c>
      <c r="B42" s="63">
        <v>29</v>
      </c>
      <c r="C42" s="97">
        <v>53</v>
      </c>
      <c r="D42" s="97">
        <v>-24</v>
      </c>
      <c r="E42" s="97"/>
      <c r="F42" s="97"/>
      <c r="G42" s="97"/>
      <c r="H42" s="97" t="s">
        <v>141</v>
      </c>
      <c r="I42" s="97">
        <v>73</v>
      </c>
      <c r="J42" s="97">
        <v>72</v>
      </c>
      <c r="K42" s="97">
        <v>-1</v>
      </c>
    </row>
    <row r="43" spans="1:11">
      <c r="A43" s="97" t="s">
        <v>97</v>
      </c>
      <c r="B43" s="63">
        <v>33</v>
      </c>
      <c r="C43" s="97">
        <v>31</v>
      </c>
      <c r="D43" s="97">
        <v>2</v>
      </c>
      <c r="E43" s="97"/>
      <c r="F43" s="97"/>
      <c r="G43" s="97"/>
      <c r="H43" s="97" t="s">
        <v>97</v>
      </c>
      <c r="I43" s="97">
        <v>72</v>
      </c>
      <c r="J43" s="97">
        <v>85</v>
      </c>
      <c r="K43" s="97">
        <v>13</v>
      </c>
    </row>
    <row r="44" spans="1:11">
      <c r="A44" s="97" t="s">
        <v>95</v>
      </c>
      <c r="B44" s="63">
        <v>22</v>
      </c>
      <c r="C44" s="97">
        <v>31</v>
      </c>
      <c r="D44" s="97">
        <v>-9</v>
      </c>
      <c r="E44" s="97"/>
      <c r="F44" s="97"/>
      <c r="G44" s="97"/>
      <c r="H44" s="97" t="s">
        <v>95</v>
      </c>
      <c r="I44" s="97">
        <v>80</v>
      </c>
      <c r="J44" s="97">
        <v>85</v>
      </c>
      <c r="K44" s="97">
        <v>5</v>
      </c>
    </row>
    <row r="45" spans="1:11">
      <c r="A45" s="97" t="s">
        <v>69</v>
      </c>
      <c r="B45" s="63">
        <v>7</v>
      </c>
      <c r="C45" s="97">
        <v>18</v>
      </c>
      <c r="D45" s="97">
        <v>-11</v>
      </c>
      <c r="E45" s="97"/>
      <c r="F45" s="97"/>
      <c r="G45" s="97"/>
      <c r="H45" s="97" t="s">
        <v>69</v>
      </c>
      <c r="I45" s="97">
        <v>87</v>
      </c>
      <c r="J45" s="97">
        <v>90</v>
      </c>
      <c r="K45" s="97">
        <v>3</v>
      </c>
    </row>
    <row r="46" spans="1:11">
      <c r="A46" s="97" t="s">
        <v>113</v>
      </c>
      <c r="B46" s="63">
        <v>44</v>
      </c>
      <c r="C46" s="97">
        <v>39</v>
      </c>
      <c r="D46" s="97">
        <v>5</v>
      </c>
      <c r="E46" s="97"/>
      <c r="F46" s="97"/>
      <c r="G46" s="97"/>
      <c r="H46" s="97" t="s">
        <v>113</v>
      </c>
      <c r="I46" s="97">
        <v>63</v>
      </c>
      <c r="J46" s="97">
        <v>80</v>
      </c>
      <c r="K46" s="97">
        <v>17</v>
      </c>
    </row>
    <row r="47" spans="1:11">
      <c r="A47" s="97" t="s">
        <v>103</v>
      </c>
      <c r="B47" s="63">
        <v>10</v>
      </c>
      <c r="C47" s="97">
        <v>35</v>
      </c>
      <c r="D47" s="97">
        <v>-25</v>
      </c>
      <c r="E47" s="97"/>
      <c r="F47" s="97"/>
      <c r="G47" s="97"/>
      <c r="H47" s="97" t="s">
        <v>103</v>
      </c>
      <c r="I47" s="97">
        <v>85</v>
      </c>
      <c r="J47" s="97">
        <v>83</v>
      </c>
      <c r="K47" s="97">
        <v>-2</v>
      </c>
    </row>
    <row r="48" spans="1:11">
      <c r="A48" s="97" t="s">
        <v>77</v>
      </c>
      <c r="B48" s="63">
        <v>75</v>
      </c>
      <c r="C48" s="97">
        <v>18</v>
      </c>
      <c r="D48" s="97">
        <v>57</v>
      </c>
      <c r="E48" s="97"/>
      <c r="F48" s="97"/>
      <c r="G48" s="97"/>
      <c r="H48" s="97" t="s">
        <v>77</v>
      </c>
      <c r="I48" s="97">
        <v>43</v>
      </c>
      <c r="J48" s="97">
        <v>90</v>
      </c>
      <c r="K48" s="97">
        <v>47</v>
      </c>
    </row>
    <row r="49" spans="1:11">
      <c r="A49" s="97" t="s">
        <v>211</v>
      </c>
      <c r="B49" s="63">
        <v>81</v>
      </c>
      <c r="C49" s="97">
        <v>87</v>
      </c>
      <c r="D49" s="97">
        <v>-6</v>
      </c>
      <c r="E49" s="97"/>
      <c r="F49" s="97"/>
      <c r="G49" s="97"/>
      <c r="H49" s="97" t="s">
        <v>211</v>
      </c>
      <c r="I49" s="97">
        <v>40</v>
      </c>
      <c r="J49" s="97">
        <v>48</v>
      </c>
      <c r="K49" s="97">
        <v>8</v>
      </c>
    </row>
    <row r="50" spans="1:11">
      <c r="A50" s="97" t="s">
        <v>54</v>
      </c>
      <c r="B50" s="63">
        <v>5</v>
      </c>
      <c r="C50" s="97">
        <v>11</v>
      </c>
      <c r="D50" s="97">
        <v>-6</v>
      </c>
      <c r="E50" s="97"/>
      <c r="F50" s="97"/>
      <c r="G50" s="97"/>
      <c r="H50" s="97" t="s">
        <v>54</v>
      </c>
      <c r="I50" s="97">
        <v>88</v>
      </c>
      <c r="J50" s="97">
        <v>93</v>
      </c>
      <c r="K50" s="97">
        <v>5</v>
      </c>
    </row>
    <row r="51" spans="1:11">
      <c r="A51" s="97" t="s">
        <v>147</v>
      </c>
      <c r="B51" s="63">
        <v>75</v>
      </c>
      <c r="C51" s="97">
        <v>57</v>
      </c>
      <c r="D51" s="97">
        <v>18</v>
      </c>
      <c r="E51" s="97"/>
      <c r="F51" s="97"/>
      <c r="G51" s="97"/>
      <c r="H51" s="97" t="s">
        <v>147</v>
      </c>
      <c r="I51" s="97">
        <v>43</v>
      </c>
      <c r="J51" s="97">
        <v>70</v>
      </c>
      <c r="K51" s="97">
        <v>27</v>
      </c>
    </row>
    <row r="52" spans="1:11">
      <c r="A52" s="97" t="s">
        <v>177</v>
      </c>
      <c r="B52" s="63">
        <v>44</v>
      </c>
      <c r="C52" s="97">
        <v>72</v>
      </c>
      <c r="D52" s="97">
        <v>-28</v>
      </c>
      <c r="E52" s="97"/>
      <c r="F52" s="97"/>
      <c r="G52" s="97"/>
      <c r="H52" s="97" t="s">
        <v>177</v>
      </c>
      <c r="I52" s="97">
        <v>63</v>
      </c>
      <c r="J52" s="97">
        <v>55</v>
      </c>
      <c r="K52" s="97">
        <v>-8</v>
      </c>
    </row>
    <row r="53" spans="1:11">
      <c r="A53" s="97" t="s">
        <v>207</v>
      </c>
      <c r="B53" s="63">
        <v>16</v>
      </c>
      <c r="C53" s="97">
        <v>87</v>
      </c>
      <c r="D53" s="97">
        <v>-71</v>
      </c>
      <c r="E53" s="97"/>
      <c r="F53" s="97"/>
      <c r="G53" s="97"/>
      <c r="H53" s="97" t="s">
        <v>207</v>
      </c>
      <c r="I53" s="97">
        <v>83</v>
      </c>
      <c r="J53" s="97">
        <v>48</v>
      </c>
      <c r="K53" s="97">
        <v>-35</v>
      </c>
    </row>
    <row r="54" spans="1:11">
      <c r="A54" s="97" t="s">
        <v>125</v>
      </c>
      <c r="B54" s="63">
        <v>29</v>
      </c>
      <c r="C54" s="97">
        <v>44</v>
      </c>
      <c r="D54" s="97">
        <v>-15</v>
      </c>
      <c r="E54" s="97"/>
      <c r="F54" s="97"/>
      <c r="G54" s="97"/>
      <c r="H54" s="97" t="s">
        <v>125</v>
      </c>
      <c r="I54" s="97">
        <v>73</v>
      </c>
      <c r="J54" s="97">
        <v>75</v>
      </c>
      <c r="K54" s="97">
        <v>2</v>
      </c>
    </row>
    <row r="55" spans="1:11">
      <c r="A55" s="97" t="s">
        <v>201</v>
      </c>
      <c r="B55" s="63">
        <v>100</v>
      </c>
      <c r="C55" s="97">
        <v>81</v>
      </c>
      <c r="D55" s="97">
        <v>19</v>
      </c>
      <c r="E55" s="97"/>
      <c r="F55" s="97"/>
      <c r="G55" s="97"/>
      <c r="H55" s="97" t="s">
        <v>201</v>
      </c>
      <c r="I55" s="97">
        <v>8</v>
      </c>
      <c r="J55" s="97">
        <v>50</v>
      </c>
      <c r="K55" s="97">
        <v>42</v>
      </c>
    </row>
    <row r="56" spans="1:11">
      <c r="A56" s="97" t="s">
        <v>223</v>
      </c>
      <c r="B56" s="63">
        <v>81</v>
      </c>
      <c r="C56" s="97">
        <v>95</v>
      </c>
      <c r="D56" s="97">
        <v>-14</v>
      </c>
      <c r="E56" s="97"/>
      <c r="F56" s="97"/>
      <c r="G56" s="97"/>
      <c r="H56" s="97" t="s">
        <v>223</v>
      </c>
      <c r="I56" s="97">
        <v>40</v>
      </c>
      <c r="J56" s="97">
        <v>37</v>
      </c>
      <c r="K56" s="97">
        <v>-3</v>
      </c>
    </row>
    <row r="57" spans="1:11">
      <c r="A57" s="97" t="s">
        <v>56</v>
      </c>
      <c r="B57" s="63">
        <v>23</v>
      </c>
      <c r="C57" s="97">
        <v>11</v>
      </c>
      <c r="D57" s="97">
        <v>12</v>
      </c>
      <c r="E57" s="97"/>
      <c r="F57" s="97"/>
      <c r="G57" s="97"/>
      <c r="H57" s="97" t="s">
        <v>56</v>
      </c>
      <c r="I57" s="97">
        <v>78</v>
      </c>
      <c r="J57" s="97">
        <v>93</v>
      </c>
      <c r="K57" s="97">
        <v>15</v>
      </c>
    </row>
    <row r="58" spans="1:11">
      <c r="A58" s="97" t="s">
        <v>199</v>
      </c>
      <c r="B58" s="63">
        <v>85</v>
      </c>
      <c r="C58" s="97">
        <v>81</v>
      </c>
      <c r="D58" s="97">
        <v>4</v>
      </c>
      <c r="E58" s="97"/>
      <c r="F58" s="97"/>
      <c r="G58" s="97"/>
      <c r="H58" s="97" t="s">
        <v>199</v>
      </c>
      <c r="I58" s="97">
        <v>35</v>
      </c>
      <c r="J58" s="97">
        <v>50</v>
      </c>
      <c r="K58" s="97">
        <v>15</v>
      </c>
    </row>
    <row r="59" spans="1:11">
      <c r="A59" s="97" t="s">
        <v>71</v>
      </c>
      <c r="B59" s="63">
        <v>9</v>
      </c>
      <c r="C59" s="97">
        <v>18</v>
      </c>
      <c r="D59" s="97">
        <v>-9</v>
      </c>
      <c r="E59" s="97"/>
      <c r="F59" s="97"/>
      <c r="G59" s="97"/>
      <c r="H59" s="97" t="s">
        <v>71</v>
      </c>
      <c r="I59" s="97">
        <v>86</v>
      </c>
      <c r="J59" s="97">
        <v>90</v>
      </c>
      <c r="K59" s="97">
        <v>4</v>
      </c>
    </row>
    <row r="60" spans="1:11">
      <c r="A60" s="97" t="s">
        <v>73</v>
      </c>
      <c r="B60" s="63">
        <v>16</v>
      </c>
      <c r="C60" s="97">
        <v>18</v>
      </c>
      <c r="D60" s="97">
        <v>-2</v>
      </c>
      <c r="E60" s="97"/>
      <c r="F60" s="97"/>
      <c r="G60" s="97"/>
      <c r="H60" s="97" t="s">
        <v>73</v>
      </c>
      <c r="I60" s="97">
        <v>83</v>
      </c>
      <c r="J60" s="97">
        <v>90</v>
      </c>
      <c r="K60" s="97">
        <v>7</v>
      </c>
    </row>
    <row r="61" spans="1:11">
      <c r="A61" s="97" t="s">
        <v>117</v>
      </c>
      <c r="B61" s="63">
        <v>91</v>
      </c>
      <c r="C61" s="97">
        <v>39</v>
      </c>
      <c r="D61" s="97">
        <v>52</v>
      </c>
      <c r="E61" s="97"/>
      <c r="F61" s="97"/>
      <c r="G61" s="97"/>
      <c r="H61" s="97" t="s">
        <v>117</v>
      </c>
      <c r="I61" s="97">
        <v>30</v>
      </c>
      <c r="J61" s="97">
        <v>80</v>
      </c>
      <c r="K61" s="97">
        <v>50</v>
      </c>
    </row>
    <row r="62" spans="1:11">
      <c r="A62" s="97" t="s">
        <v>30</v>
      </c>
      <c r="B62" s="63">
        <v>16</v>
      </c>
      <c r="C62" s="97">
        <v>3</v>
      </c>
      <c r="D62" s="97">
        <v>13</v>
      </c>
      <c r="E62" s="97"/>
      <c r="F62" s="97"/>
      <c r="G62" s="97"/>
      <c r="H62" s="97" t="s">
        <v>30</v>
      </c>
      <c r="I62" s="97">
        <v>83</v>
      </c>
      <c r="J62" s="97">
        <v>95</v>
      </c>
      <c r="K62" s="97">
        <v>12</v>
      </c>
    </row>
    <row r="63" spans="1:11">
      <c r="A63" s="97" t="s">
        <v>33</v>
      </c>
      <c r="B63" s="63">
        <v>25</v>
      </c>
      <c r="C63" s="97">
        <v>1</v>
      </c>
      <c r="D63" s="97">
        <v>24</v>
      </c>
      <c r="E63" s="97"/>
      <c r="F63" s="97"/>
      <c r="G63" s="97"/>
      <c r="H63" s="97" t="s">
        <v>33</v>
      </c>
      <c r="I63" s="97">
        <v>76</v>
      </c>
      <c r="J63" s="97">
        <v>99</v>
      </c>
      <c r="K63" s="97">
        <v>23</v>
      </c>
    </row>
    <row r="64" spans="1:11">
      <c r="A64" s="97" t="s">
        <v>42</v>
      </c>
      <c r="B64" s="63">
        <v>51</v>
      </c>
      <c r="C64" s="97">
        <v>3</v>
      </c>
      <c r="D64" s="97">
        <v>48</v>
      </c>
      <c r="E64" s="97"/>
      <c r="F64" s="97"/>
      <c r="G64" s="97"/>
      <c r="H64" s="97" t="s">
        <v>42</v>
      </c>
      <c r="I64" s="97">
        <v>60</v>
      </c>
      <c r="J64" s="97">
        <v>95</v>
      </c>
      <c r="K64" s="97">
        <v>35</v>
      </c>
    </row>
    <row r="65" spans="1:11">
      <c r="A65" s="97" t="s">
        <v>171</v>
      </c>
      <c r="B65" s="63">
        <v>51</v>
      </c>
      <c r="C65" s="97">
        <v>69</v>
      </c>
      <c r="D65" s="97">
        <v>-18</v>
      </c>
      <c r="E65" s="97"/>
      <c r="F65" s="97"/>
      <c r="G65" s="97"/>
      <c r="H65" s="97" t="s">
        <v>171</v>
      </c>
      <c r="I65" s="97">
        <v>60</v>
      </c>
      <c r="J65" s="97">
        <v>57</v>
      </c>
      <c r="K65" s="97">
        <v>-3</v>
      </c>
    </row>
    <row r="66" spans="1:11">
      <c r="A66" s="97" t="s">
        <v>173</v>
      </c>
      <c r="B66" s="63">
        <v>21</v>
      </c>
      <c r="C66" s="97">
        <v>69</v>
      </c>
      <c r="D66" s="97">
        <v>-48</v>
      </c>
      <c r="E66" s="97"/>
      <c r="F66" s="97"/>
      <c r="G66" s="97"/>
      <c r="H66" s="97" t="s">
        <v>173</v>
      </c>
      <c r="I66" s="97">
        <v>82</v>
      </c>
      <c r="J66" s="97">
        <v>57</v>
      </c>
      <c r="K66" s="97">
        <v>-25</v>
      </c>
    </row>
    <row r="67" spans="1:11">
      <c r="A67" s="97" t="s">
        <v>149</v>
      </c>
      <c r="B67" s="63">
        <v>75</v>
      </c>
      <c r="C67" s="97">
        <v>57</v>
      </c>
      <c r="D67" s="97">
        <v>18</v>
      </c>
      <c r="E67" s="97"/>
      <c r="F67" s="97"/>
      <c r="G67" s="97"/>
      <c r="H67" s="97" t="s">
        <v>149</v>
      </c>
      <c r="I67" s="97">
        <v>43</v>
      </c>
      <c r="J67" s="97">
        <v>70</v>
      </c>
      <c r="K67" s="97">
        <v>27</v>
      </c>
    </row>
    <row r="68" spans="1:11">
      <c r="A68" s="97" t="s">
        <v>64</v>
      </c>
      <c r="B68" s="63">
        <v>41</v>
      </c>
      <c r="C68" s="97">
        <v>14</v>
      </c>
      <c r="D68" s="97">
        <v>27</v>
      </c>
      <c r="E68" s="97"/>
      <c r="F68" s="97"/>
      <c r="G68" s="97"/>
      <c r="H68" s="97" t="s">
        <v>64</v>
      </c>
      <c r="I68" s="97">
        <v>68</v>
      </c>
      <c r="J68" s="97">
        <v>91</v>
      </c>
      <c r="K68" s="97">
        <v>23</v>
      </c>
    </row>
    <row r="69" spans="1:11">
      <c r="A69" s="97" t="s">
        <v>85</v>
      </c>
      <c r="B69" s="63">
        <v>44</v>
      </c>
      <c r="C69" s="97">
        <v>26</v>
      </c>
      <c r="D69" s="97">
        <v>18</v>
      </c>
      <c r="E69" s="97"/>
      <c r="F69" s="97"/>
      <c r="G69" s="97"/>
      <c r="H69" s="97" t="s">
        <v>85</v>
      </c>
      <c r="I69" s="97">
        <v>63</v>
      </c>
      <c r="J69" s="97">
        <v>88</v>
      </c>
      <c r="K69" s="97">
        <v>25</v>
      </c>
    </row>
    <row r="70" spans="1:11">
      <c r="A70" s="97" t="s">
        <v>36</v>
      </c>
      <c r="B70" s="63">
        <v>33</v>
      </c>
      <c r="C70" s="97">
        <v>3</v>
      </c>
      <c r="D70" s="97">
        <v>30</v>
      </c>
      <c r="E70" s="97"/>
      <c r="F70" s="97"/>
      <c r="G70" s="97"/>
      <c r="H70" s="97" t="s">
        <v>36</v>
      </c>
      <c r="I70" s="97">
        <v>72</v>
      </c>
      <c r="J70" s="97">
        <v>95</v>
      </c>
      <c r="K70" s="97">
        <v>23</v>
      </c>
    </row>
    <row r="71" spans="1:11">
      <c r="A71" s="97" t="s">
        <v>153</v>
      </c>
      <c r="B71" s="63">
        <v>67</v>
      </c>
      <c r="C71" s="97">
        <v>60</v>
      </c>
      <c r="D71" s="97">
        <v>7</v>
      </c>
      <c r="E71" s="97"/>
      <c r="F71" s="97"/>
      <c r="G71" s="97"/>
      <c r="H71" s="97" t="s">
        <v>153</v>
      </c>
      <c r="I71" s="97">
        <v>50</v>
      </c>
      <c r="J71" s="97">
        <v>67</v>
      </c>
      <c r="K71" s="97">
        <v>17</v>
      </c>
    </row>
    <row r="72" spans="1:11">
      <c r="A72" s="97" t="s">
        <v>81</v>
      </c>
      <c r="B72" s="63">
        <v>85</v>
      </c>
      <c r="C72" s="97">
        <v>18</v>
      </c>
      <c r="D72" s="97">
        <v>67</v>
      </c>
      <c r="E72" s="97"/>
      <c r="F72" s="97"/>
      <c r="G72" s="97"/>
      <c r="H72" s="97" t="s">
        <v>81</v>
      </c>
      <c r="I72" s="97">
        <v>35</v>
      </c>
      <c r="J72" s="97">
        <v>90</v>
      </c>
      <c r="K72" s="97">
        <v>55</v>
      </c>
    </row>
    <row r="73" spans="1:11">
      <c r="A73" s="97" t="s">
        <v>175</v>
      </c>
      <c r="B73" s="63">
        <v>58</v>
      </c>
      <c r="C73" s="97">
        <v>71</v>
      </c>
      <c r="D73" s="97">
        <v>-13</v>
      </c>
      <c r="E73" s="97"/>
      <c r="F73" s="97"/>
      <c r="G73" s="97"/>
      <c r="H73" s="97" t="s">
        <v>175</v>
      </c>
      <c r="I73" s="97">
        <v>58</v>
      </c>
      <c r="J73" s="97">
        <v>56</v>
      </c>
      <c r="K73" s="97">
        <v>-2</v>
      </c>
    </row>
    <row r="74" spans="1:11">
      <c r="A74" s="97" t="s">
        <v>107</v>
      </c>
      <c r="B74" s="63">
        <v>5</v>
      </c>
      <c r="C74" s="97">
        <v>37</v>
      </c>
      <c r="D74" s="97">
        <v>-32</v>
      </c>
      <c r="E74" s="97"/>
      <c r="F74" s="97"/>
      <c r="G74" s="97"/>
      <c r="H74" s="97" t="s">
        <v>107</v>
      </c>
      <c r="I74" s="97">
        <v>88</v>
      </c>
      <c r="J74" s="97">
        <v>81</v>
      </c>
      <c r="K74" s="97">
        <v>-7</v>
      </c>
    </row>
    <row r="75" spans="1:11">
      <c r="A75" s="97" t="s">
        <v>111</v>
      </c>
      <c r="B75" s="63">
        <v>10</v>
      </c>
      <c r="C75" s="97">
        <v>39</v>
      </c>
      <c r="D75" s="97">
        <v>-29</v>
      </c>
      <c r="E75" s="97"/>
      <c r="F75" s="97"/>
      <c r="G75" s="97"/>
      <c r="H75" s="97" t="s">
        <v>111</v>
      </c>
      <c r="I75" s="97">
        <v>85</v>
      </c>
      <c r="J75" s="97">
        <v>80</v>
      </c>
      <c r="K75" s="97">
        <v>-5</v>
      </c>
    </row>
    <row r="76" spans="1:11">
      <c r="A76" s="97" t="s">
        <v>185</v>
      </c>
      <c r="B76" s="63">
        <v>33</v>
      </c>
      <c r="C76" s="97">
        <v>76</v>
      </c>
      <c r="D76" s="97">
        <v>-43</v>
      </c>
      <c r="E76" s="97"/>
      <c r="F76" s="97"/>
      <c r="G76" s="97"/>
      <c r="H76" s="97" t="s">
        <v>185</v>
      </c>
      <c r="I76" s="97">
        <v>72</v>
      </c>
      <c r="J76" s="97">
        <v>53</v>
      </c>
      <c r="K76" s="97">
        <v>-19</v>
      </c>
    </row>
    <row r="77" spans="1:11">
      <c r="A77" s="97" t="s">
        <v>27</v>
      </c>
      <c r="B77" s="63">
        <v>2</v>
      </c>
      <c r="C77" s="97">
        <v>1</v>
      </c>
      <c r="D77" s="97">
        <v>1</v>
      </c>
      <c r="E77" s="97"/>
      <c r="F77" s="97"/>
      <c r="G77" s="97"/>
      <c r="H77" s="97" t="s">
        <v>27</v>
      </c>
      <c r="I77" s="97">
        <v>94</v>
      </c>
      <c r="J77" s="97">
        <v>99</v>
      </c>
      <c r="K77" s="97">
        <v>5</v>
      </c>
    </row>
    <row r="78" spans="1:11">
      <c r="A78" s="97" t="s">
        <v>151</v>
      </c>
      <c r="B78" s="63">
        <v>96</v>
      </c>
      <c r="C78" s="97">
        <v>57</v>
      </c>
      <c r="D78" s="97">
        <v>39</v>
      </c>
      <c r="E78" s="97"/>
      <c r="F78" s="97"/>
      <c r="G78" s="97"/>
      <c r="H78" s="97" t="s">
        <v>151</v>
      </c>
      <c r="I78" s="97">
        <v>22</v>
      </c>
      <c r="J78" s="97">
        <v>70</v>
      </c>
      <c r="K78" s="97">
        <v>48</v>
      </c>
    </row>
    <row r="79" spans="1:11">
      <c r="A79" s="97" t="s">
        <v>75</v>
      </c>
      <c r="B79" s="63">
        <v>67</v>
      </c>
      <c r="C79" s="97">
        <v>18</v>
      </c>
      <c r="D79" s="97">
        <v>49</v>
      </c>
      <c r="E79" s="97"/>
      <c r="F79" s="97"/>
      <c r="G79" s="97"/>
      <c r="H79" s="97" t="s">
        <v>75</v>
      </c>
      <c r="I79" s="97">
        <v>50</v>
      </c>
      <c r="J79" s="97">
        <v>90</v>
      </c>
      <c r="K79" s="97">
        <v>40</v>
      </c>
    </row>
    <row r="80" spans="1:11">
      <c r="A80" s="97" t="s">
        <v>165</v>
      </c>
      <c r="B80" s="63">
        <v>51</v>
      </c>
      <c r="C80" s="97">
        <v>64</v>
      </c>
      <c r="D80" s="97">
        <v>-13</v>
      </c>
      <c r="E80" s="97"/>
      <c r="F80" s="97"/>
      <c r="G80" s="97"/>
      <c r="H80" s="97" t="s">
        <v>165</v>
      </c>
      <c r="I80" s="97">
        <v>60</v>
      </c>
      <c r="J80" s="97">
        <v>60</v>
      </c>
      <c r="K80" s="97">
        <v>0</v>
      </c>
    </row>
    <row r="81" spans="1:11">
      <c r="A81" s="97" t="s">
        <v>91</v>
      </c>
      <c r="B81" s="63">
        <v>38</v>
      </c>
      <c r="C81" s="97">
        <v>29</v>
      </c>
      <c r="D81" s="97">
        <v>9</v>
      </c>
      <c r="E81" s="97"/>
      <c r="F81" s="97"/>
      <c r="G81" s="97"/>
      <c r="H81" s="97" t="s">
        <v>91</v>
      </c>
      <c r="I81" s="97">
        <v>71</v>
      </c>
      <c r="J81" s="97">
        <v>87</v>
      </c>
      <c r="K81" s="97">
        <v>16</v>
      </c>
    </row>
    <row r="82" spans="1:11">
      <c r="A82" s="97" t="s">
        <v>143</v>
      </c>
      <c r="B82" s="63">
        <v>47</v>
      </c>
      <c r="C82" s="97">
        <v>53</v>
      </c>
      <c r="D82" s="97">
        <v>-6</v>
      </c>
      <c r="E82" s="97"/>
      <c r="F82" s="97"/>
      <c r="G82" s="97"/>
      <c r="H82" s="97" t="s">
        <v>143</v>
      </c>
      <c r="I82" s="97">
        <v>62</v>
      </c>
      <c r="J82" s="97">
        <v>72</v>
      </c>
      <c r="K82" s="97">
        <v>10</v>
      </c>
    </row>
    <row r="83" spans="1:11">
      <c r="A83" s="97" t="s">
        <v>181</v>
      </c>
      <c r="B83" s="63">
        <v>84</v>
      </c>
      <c r="C83" s="97">
        <v>72</v>
      </c>
      <c r="D83" s="97">
        <v>12</v>
      </c>
      <c r="E83" s="97"/>
      <c r="F83" s="97"/>
      <c r="G83" s="97"/>
      <c r="H83" s="97" t="s">
        <v>181</v>
      </c>
      <c r="I83" s="97">
        <v>38</v>
      </c>
      <c r="J83" s="97">
        <v>55</v>
      </c>
      <c r="K83" s="97">
        <v>17</v>
      </c>
    </row>
    <row r="84" spans="1:11">
      <c r="A84" s="97" t="s">
        <v>79</v>
      </c>
      <c r="B84" s="63">
        <v>81</v>
      </c>
      <c r="C84" s="97">
        <v>18</v>
      </c>
      <c r="D84" s="97">
        <v>63</v>
      </c>
      <c r="E84" s="97"/>
      <c r="F84" s="97"/>
      <c r="G84" s="97"/>
      <c r="H84" s="97" t="s">
        <v>79</v>
      </c>
      <c r="I84" s="97">
        <v>40</v>
      </c>
      <c r="J84" s="97">
        <v>90</v>
      </c>
      <c r="K84" s="97">
        <v>50</v>
      </c>
    </row>
    <row r="85" spans="1:11">
      <c r="A85" s="97" t="s">
        <v>221</v>
      </c>
      <c r="B85" s="63">
        <v>85</v>
      </c>
      <c r="C85" s="97">
        <v>93</v>
      </c>
      <c r="D85" s="97">
        <v>-8</v>
      </c>
      <c r="E85" s="97"/>
      <c r="F85" s="97"/>
      <c r="G85" s="97"/>
      <c r="H85" s="97" t="s">
        <v>221</v>
      </c>
      <c r="I85" s="97">
        <v>35</v>
      </c>
      <c r="J85" s="97">
        <v>43</v>
      </c>
      <c r="K85" s="97">
        <v>8</v>
      </c>
    </row>
    <row r="86" spans="1:11">
      <c r="A86" s="97" t="s">
        <v>203</v>
      </c>
      <c r="B86" s="63">
        <v>51</v>
      </c>
      <c r="C86" s="97">
        <v>81</v>
      </c>
      <c r="D86" s="97">
        <v>-30</v>
      </c>
      <c r="E86" s="97"/>
      <c r="F86" s="97"/>
      <c r="G86" s="97"/>
      <c r="H86" s="97" t="s">
        <v>203</v>
      </c>
      <c r="I86" s="97">
        <v>60</v>
      </c>
      <c r="J86" s="97">
        <v>50</v>
      </c>
      <c r="K86" s="97">
        <v>-10</v>
      </c>
    </row>
    <row r="87" spans="1:11">
      <c r="A87" s="97" t="s">
        <v>49</v>
      </c>
      <c r="B87" s="63">
        <v>10</v>
      </c>
      <c r="C87" s="97">
        <v>3</v>
      </c>
      <c r="D87" s="97">
        <v>7</v>
      </c>
      <c r="E87" s="97"/>
      <c r="F87" s="97"/>
      <c r="G87" s="97"/>
      <c r="H87" s="97" t="s">
        <v>49</v>
      </c>
      <c r="I87" s="97">
        <v>85</v>
      </c>
      <c r="J87" s="97">
        <v>95</v>
      </c>
      <c r="K87" s="97">
        <v>10</v>
      </c>
    </row>
    <row r="88" spans="1:11">
      <c r="A88" s="97" t="s">
        <v>193</v>
      </c>
      <c r="B88" s="63">
        <v>75</v>
      </c>
      <c r="C88" s="97">
        <v>80</v>
      </c>
      <c r="D88" s="97">
        <v>-5</v>
      </c>
      <c r="E88" s="97"/>
      <c r="F88" s="97"/>
      <c r="G88" s="97"/>
      <c r="H88" s="97" t="s">
        <v>193</v>
      </c>
      <c r="I88" s="97">
        <v>43</v>
      </c>
      <c r="J88" s="97">
        <v>52</v>
      </c>
      <c r="K88" s="97">
        <v>9</v>
      </c>
    </row>
    <row r="89" spans="1:11">
      <c r="A89" s="97" t="s">
        <v>62</v>
      </c>
      <c r="B89" s="63">
        <v>10</v>
      </c>
      <c r="C89" s="97">
        <v>14</v>
      </c>
      <c r="D89" s="97">
        <v>-4</v>
      </c>
      <c r="E89" s="97"/>
      <c r="F89" s="97"/>
      <c r="G89" s="97"/>
      <c r="H89" s="97" t="s">
        <v>62</v>
      </c>
      <c r="I89" s="97">
        <v>85</v>
      </c>
      <c r="J89" s="97">
        <v>91</v>
      </c>
      <c r="K89" s="97">
        <v>6</v>
      </c>
    </row>
    <row r="90" spans="1:11">
      <c r="A90" s="97" t="s">
        <v>209</v>
      </c>
      <c r="B90" s="63">
        <v>66</v>
      </c>
      <c r="C90" s="97">
        <v>87</v>
      </c>
      <c r="D90" s="97">
        <v>-21</v>
      </c>
      <c r="E90" s="97"/>
      <c r="F90" s="97"/>
      <c r="G90" s="97"/>
      <c r="H90" s="97" t="s">
        <v>209</v>
      </c>
      <c r="I90" s="97">
        <v>53</v>
      </c>
      <c r="J90" s="97">
        <v>48</v>
      </c>
      <c r="K90" s="97">
        <v>-5</v>
      </c>
    </row>
    <row r="91" spans="1:11">
      <c r="A91" s="97" t="s">
        <v>101</v>
      </c>
      <c r="B91" s="63">
        <v>23</v>
      </c>
      <c r="C91" s="97">
        <v>31</v>
      </c>
      <c r="D91" s="97">
        <v>-8</v>
      </c>
      <c r="E91" s="97"/>
      <c r="F91" s="97"/>
      <c r="G91" s="97"/>
      <c r="H91" s="97" t="s">
        <v>101</v>
      </c>
      <c r="I91" s="97">
        <v>78</v>
      </c>
      <c r="J91" s="97">
        <v>85</v>
      </c>
      <c r="K91" s="97">
        <v>7</v>
      </c>
    </row>
    <row r="92" spans="1:11">
      <c r="A92" s="97" t="s">
        <v>131</v>
      </c>
      <c r="B92" s="96">
        <v>47</v>
      </c>
      <c r="C92" s="97">
        <v>44</v>
      </c>
      <c r="D92" s="97">
        <v>3</v>
      </c>
      <c r="E92" s="97"/>
      <c r="F92" s="97"/>
      <c r="G92" s="97"/>
      <c r="H92" s="97" t="s">
        <v>131</v>
      </c>
      <c r="I92" s="97">
        <v>62</v>
      </c>
      <c r="J92" s="97">
        <v>75</v>
      </c>
      <c r="K92" s="97">
        <v>13</v>
      </c>
    </row>
    <row r="93" spans="1:11">
      <c r="A93" s="97" t="s">
        <v>231</v>
      </c>
      <c r="B93" s="96">
        <v>91</v>
      </c>
      <c r="C93" s="97">
        <v>99</v>
      </c>
      <c r="D93" s="97">
        <v>-8</v>
      </c>
      <c r="E93" s="97"/>
      <c r="F93" s="97"/>
      <c r="G93" s="97"/>
      <c r="H93" s="97" t="s">
        <v>231</v>
      </c>
      <c r="I93" s="97">
        <v>30</v>
      </c>
      <c r="J93" s="97">
        <v>18</v>
      </c>
      <c r="K93" s="97">
        <v>-12</v>
      </c>
    </row>
    <row r="94" spans="1:11">
      <c r="A94" s="100" t="s">
        <v>219</v>
      </c>
      <c r="B94" s="96">
        <v>80</v>
      </c>
      <c r="C94" s="97">
        <v>93</v>
      </c>
      <c r="D94" s="97">
        <v>-13</v>
      </c>
      <c r="E94" s="97"/>
      <c r="F94" s="97"/>
      <c r="G94" s="97"/>
      <c r="H94" s="97" t="s">
        <v>219</v>
      </c>
      <c r="I94" s="97">
        <v>42</v>
      </c>
      <c r="J94" s="97">
        <v>43</v>
      </c>
      <c r="K94" s="97">
        <v>1</v>
      </c>
    </row>
    <row r="95" spans="1:11">
      <c r="A95" s="100" t="s">
        <v>129</v>
      </c>
      <c r="B95" s="96">
        <v>39</v>
      </c>
      <c r="C95" s="97">
        <v>44</v>
      </c>
      <c r="D95" s="97">
        <v>-5</v>
      </c>
      <c r="E95" s="97"/>
      <c r="F95" s="97"/>
      <c r="G95" s="97"/>
      <c r="H95" s="97" t="s">
        <v>129</v>
      </c>
      <c r="I95" s="97">
        <v>70</v>
      </c>
      <c r="J95" s="97">
        <v>75</v>
      </c>
      <c r="K95" s="97">
        <v>5</v>
      </c>
    </row>
    <row r="96" spans="1:11">
      <c r="A96" s="97" t="s">
        <v>183</v>
      </c>
      <c r="B96" s="96">
        <v>73</v>
      </c>
      <c r="C96" s="97">
        <v>75</v>
      </c>
      <c r="D96" s="97">
        <v>-2</v>
      </c>
      <c r="E96" s="97"/>
      <c r="F96" s="97"/>
      <c r="G96" s="97"/>
      <c r="H96" s="97" t="s">
        <v>183</v>
      </c>
      <c r="I96" s="97">
        <v>48</v>
      </c>
      <c r="J96" s="97">
        <v>54</v>
      </c>
      <c r="K96" s="97">
        <v>6</v>
      </c>
    </row>
    <row r="97" spans="1:11">
      <c r="A97" s="99" t="s">
        <v>99</v>
      </c>
      <c r="B97" s="96">
        <v>47</v>
      </c>
      <c r="C97" s="97">
        <v>31</v>
      </c>
      <c r="D97" s="97">
        <v>16</v>
      </c>
      <c r="E97" s="97"/>
      <c r="F97" s="97"/>
      <c r="G97" s="97"/>
      <c r="H97" s="97" t="s">
        <v>99</v>
      </c>
      <c r="I97" s="97">
        <v>62</v>
      </c>
      <c r="J97" s="97">
        <v>85</v>
      </c>
      <c r="K97" s="97">
        <v>23</v>
      </c>
    </row>
    <row r="98" spans="1:11">
      <c r="A98" s="98" t="s">
        <v>105</v>
      </c>
      <c r="B98" s="96">
        <v>67</v>
      </c>
      <c r="C98" s="97">
        <v>35</v>
      </c>
      <c r="D98" s="97">
        <v>32</v>
      </c>
      <c r="E98" s="97"/>
      <c r="F98" s="97"/>
      <c r="G98" s="97"/>
      <c r="H98" s="97" t="s">
        <v>105</v>
      </c>
      <c r="I98" s="97">
        <v>50</v>
      </c>
      <c r="J98" s="97">
        <v>83</v>
      </c>
      <c r="K98" s="97">
        <v>33</v>
      </c>
    </row>
    <row r="99" spans="1:11">
      <c r="A99" s="100" t="s">
        <v>233</v>
      </c>
      <c r="B99" s="96">
        <v>29</v>
      </c>
      <c r="C99" s="97">
        <v>100</v>
      </c>
      <c r="D99" s="97">
        <v>-71</v>
      </c>
      <c r="E99" s="97"/>
      <c r="F99" s="97"/>
      <c r="G99" s="97"/>
      <c r="H99" s="97" t="s">
        <v>233</v>
      </c>
      <c r="I99" s="97">
        <v>73</v>
      </c>
      <c r="J99" s="97">
        <v>17</v>
      </c>
      <c r="K99" s="97">
        <v>-56</v>
      </c>
    </row>
    <row r="100" spans="1:11">
      <c r="A100" s="99" t="s">
        <v>135</v>
      </c>
      <c r="B100" s="96">
        <v>47</v>
      </c>
      <c r="C100" s="97">
        <v>51</v>
      </c>
      <c r="D100" s="97">
        <v>-4</v>
      </c>
      <c r="E100" s="97"/>
      <c r="F100" s="97"/>
      <c r="G100" s="97"/>
      <c r="H100" s="97" t="s">
        <v>135</v>
      </c>
      <c r="I100" s="97">
        <v>62</v>
      </c>
      <c r="J100" s="97">
        <v>73</v>
      </c>
      <c r="K100" s="97">
        <v>11</v>
      </c>
    </row>
    <row r="101" spans="1:11">
      <c r="A101" s="97" t="s">
        <v>67</v>
      </c>
      <c r="B101" s="96">
        <v>51</v>
      </c>
      <c r="C101" s="97">
        <v>14</v>
      </c>
      <c r="D101" s="97">
        <v>37</v>
      </c>
      <c r="E101" s="97"/>
      <c r="F101" s="97"/>
      <c r="G101" s="97"/>
      <c r="H101" s="97" t="s">
        <v>67</v>
      </c>
      <c r="I101" s="97">
        <v>60</v>
      </c>
      <c r="J101" s="97">
        <v>91</v>
      </c>
      <c r="K101" s="97">
        <v>31</v>
      </c>
    </row>
    <row r="102" spans="1:11">
      <c r="A102" s="97" t="s">
        <v>217</v>
      </c>
      <c r="B102" s="96">
        <v>98</v>
      </c>
      <c r="C102" s="97">
        <v>92</v>
      </c>
      <c r="D102" s="97">
        <v>6</v>
      </c>
      <c r="E102" s="97"/>
      <c r="F102" s="97"/>
      <c r="G102" s="97"/>
      <c r="H102" s="97" t="s">
        <v>217</v>
      </c>
      <c r="I102" s="97">
        <v>18</v>
      </c>
      <c r="J102" s="97">
        <v>45</v>
      </c>
      <c r="K102" s="97">
        <v>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V206"/>
  <sheetViews>
    <sheetView topLeftCell="A25" zoomScale="70" zoomScaleNormal="70" workbookViewId="0">
      <selection activeCell="A63" sqref="A63"/>
    </sheetView>
  </sheetViews>
  <sheetFormatPr defaultRowHeight="15"/>
  <cols>
    <col min="1" max="1" width="31" bestFit="1" customWidth="1"/>
  </cols>
  <sheetData>
    <row r="1" spans="1:22" ht="45">
      <c r="A1" s="113" t="s">
        <v>0</v>
      </c>
      <c r="B1" s="110" t="s">
        <v>1</v>
      </c>
      <c r="C1" s="124" t="s">
        <v>2</v>
      </c>
      <c r="D1" s="124"/>
      <c r="E1" s="124"/>
      <c r="F1" s="125" t="s">
        <v>3</v>
      </c>
      <c r="G1" s="125"/>
      <c r="H1" s="125"/>
      <c r="I1" s="126" t="s">
        <v>4</v>
      </c>
      <c r="J1" s="126"/>
      <c r="K1" s="126"/>
      <c r="L1" s="126"/>
      <c r="M1" s="126"/>
      <c r="N1" s="126"/>
      <c r="O1" s="112" t="s">
        <v>5</v>
      </c>
      <c r="P1" s="127" t="s">
        <v>6</v>
      </c>
      <c r="Q1" s="127"/>
      <c r="R1" s="127"/>
      <c r="S1" s="127"/>
      <c r="T1" s="117" t="s">
        <v>7</v>
      </c>
      <c r="U1" s="111"/>
      <c r="V1" s="111"/>
    </row>
    <row r="2" spans="1:22" ht="60">
      <c r="A2" s="114" t="s">
        <v>0</v>
      </c>
      <c r="B2" s="116" t="s">
        <v>1</v>
      </c>
      <c r="C2" s="115" t="s">
        <v>13</v>
      </c>
      <c r="D2" s="115" t="s">
        <v>14</v>
      </c>
      <c r="E2" s="115" t="s">
        <v>15</v>
      </c>
      <c r="F2" s="115" t="s">
        <v>16</v>
      </c>
      <c r="G2" s="115" t="s">
        <v>17</v>
      </c>
      <c r="H2" s="114" t="s">
        <v>18</v>
      </c>
      <c r="I2" s="115" t="s">
        <v>19</v>
      </c>
      <c r="J2" s="115" t="s">
        <v>20</v>
      </c>
      <c r="K2" s="115" t="s">
        <v>21</v>
      </c>
      <c r="L2" s="115" t="s">
        <v>22</v>
      </c>
      <c r="M2" s="115" t="s">
        <v>23</v>
      </c>
      <c r="N2" s="115" t="s">
        <v>18</v>
      </c>
      <c r="O2" s="115" t="s">
        <v>5</v>
      </c>
      <c r="P2" s="115" t="s">
        <v>24</v>
      </c>
      <c r="Q2" s="115" t="s">
        <v>25</v>
      </c>
      <c r="R2" s="115" t="s">
        <v>26</v>
      </c>
      <c r="S2" s="115" t="s">
        <v>18</v>
      </c>
      <c r="T2" s="118" t="s">
        <v>7</v>
      </c>
      <c r="U2" s="114"/>
      <c r="V2" s="114"/>
    </row>
    <row r="3" spans="1:22">
      <c r="A3" s="108" t="s">
        <v>44</v>
      </c>
      <c r="B3" s="109">
        <v>63</v>
      </c>
      <c r="C3" s="106">
        <v>0</v>
      </c>
      <c r="D3" s="106">
        <v>0</v>
      </c>
      <c r="E3" s="106">
        <v>0</v>
      </c>
      <c r="F3" s="106">
        <v>0</v>
      </c>
      <c r="G3" s="106">
        <v>0</v>
      </c>
      <c r="H3" s="106">
        <v>0</v>
      </c>
      <c r="I3" s="106">
        <v>-10</v>
      </c>
      <c r="J3" s="106">
        <v>-10</v>
      </c>
      <c r="K3" s="106">
        <v>-10</v>
      </c>
      <c r="L3" s="106">
        <v>-5</v>
      </c>
      <c r="M3" s="106">
        <v>-5</v>
      </c>
      <c r="N3" s="106">
        <v>-40</v>
      </c>
      <c r="O3" s="106">
        <v>0</v>
      </c>
      <c r="P3" s="106">
        <v>4</v>
      </c>
      <c r="Q3" s="106">
        <v>-3</v>
      </c>
      <c r="R3" s="106">
        <v>-2</v>
      </c>
      <c r="S3" s="106">
        <v>-1</v>
      </c>
      <c r="T3" s="106">
        <v>-41</v>
      </c>
      <c r="U3" s="106"/>
      <c r="V3" s="106"/>
    </row>
    <row r="4" spans="1:22">
      <c r="A4" s="108" t="s">
        <v>213</v>
      </c>
      <c r="B4" s="109">
        <v>9</v>
      </c>
      <c r="C4" s="106">
        <v>0</v>
      </c>
      <c r="D4" s="106">
        <v>0</v>
      </c>
      <c r="E4" s="106">
        <v>0</v>
      </c>
      <c r="F4" s="106">
        <v>0</v>
      </c>
      <c r="G4" s="106">
        <v>0</v>
      </c>
      <c r="H4" s="106">
        <v>0</v>
      </c>
      <c r="I4" s="106">
        <v>-10</v>
      </c>
      <c r="J4" s="106">
        <v>0</v>
      </c>
      <c r="K4" s="106">
        <v>-10</v>
      </c>
      <c r="L4" s="106">
        <v>-5</v>
      </c>
      <c r="M4" s="106">
        <v>-5</v>
      </c>
      <c r="N4" s="106">
        <v>-30</v>
      </c>
      <c r="O4" s="106">
        <v>0</v>
      </c>
      <c r="P4" s="106">
        <v>0</v>
      </c>
      <c r="Q4" s="106">
        <v>0</v>
      </c>
      <c r="R4" s="106">
        <v>-2</v>
      </c>
      <c r="S4" s="106">
        <v>-2</v>
      </c>
      <c r="T4" s="106">
        <v>-32</v>
      </c>
      <c r="U4" s="106"/>
      <c r="V4" s="106"/>
    </row>
    <row r="5" spans="1:22">
      <c r="A5" s="108" t="s">
        <v>195</v>
      </c>
      <c r="B5" s="109">
        <v>-20</v>
      </c>
      <c r="C5" s="106">
        <v>0</v>
      </c>
      <c r="D5" s="106">
        <v>0</v>
      </c>
      <c r="E5" s="106">
        <v>0</v>
      </c>
      <c r="F5" s="106">
        <v>0</v>
      </c>
      <c r="G5" s="106">
        <v>0</v>
      </c>
      <c r="H5" s="106">
        <v>0</v>
      </c>
      <c r="I5" s="106">
        <v>0</v>
      </c>
      <c r="J5" s="106">
        <v>5</v>
      </c>
      <c r="K5" s="106">
        <v>0</v>
      </c>
      <c r="L5" s="106">
        <v>0</v>
      </c>
      <c r="M5" s="106">
        <v>0</v>
      </c>
      <c r="N5" s="106">
        <v>5</v>
      </c>
      <c r="O5" s="106">
        <v>0</v>
      </c>
      <c r="P5" s="106">
        <v>0</v>
      </c>
      <c r="Q5" s="106">
        <v>0</v>
      </c>
      <c r="R5" s="106">
        <v>0</v>
      </c>
      <c r="S5" s="106">
        <v>0</v>
      </c>
      <c r="T5" s="106">
        <v>5</v>
      </c>
      <c r="U5" s="106"/>
      <c r="V5" s="106"/>
    </row>
    <row r="6" spans="1:22">
      <c r="A6" s="108" t="s">
        <v>225</v>
      </c>
      <c r="B6" s="109">
        <v>-5</v>
      </c>
      <c r="C6" s="106">
        <v>0</v>
      </c>
      <c r="D6" s="106">
        <v>-0.5</v>
      </c>
      <c r="E6" s="106">
        <v>-0.5</v>
      </c>
      <c r="F6" s="106">
        <v>0</v>
      </c>
      <c r="G6" s="106">
        <v>0</v>
      </c>
      <c r="H6" s="106">
        <v>0</v>
      </c>
      <c r="I6" s="106">
        <v>0</v>
      </c>
      <c r="J6" s="106">
        <v>5</v>
      </c>
      <c r="K6" s="106">
        <v>-5</v>
      </c>
      <c r="L6" s="106">
        <v>-3</v>
      </c>
      <c r="M6" s="106">
        <v>0</v>
      </c>
      <c r="N6" s="106">
        <v>-3</v>
      </c>
      <c r="O6" s="106">
        <v>0</v>
      </c>
      <c r="P6" s="106">
        <v>0</v>
      </c>
      <c r="Q6" s="106">
        <v>0</v>
      </c>
      <c r="R6" s="106">
        <v>0</v>
      </c>
      <c r="S6" s="106">
        <v>0</v>
      </c>
      <c r="T6" s="106">
        <v>-3</v>
      </c>
      <c r="U6" s="106"/>
      <c r="V6" s="106"/>
    </row>
    <row r="7" spans="1:22">
      <c r="A7" s="108" t="s">
        <v>189</v>
      </c>
      <c r="B7" s="109">
        <v>-34</v>
      </c>
      <c r="C7" s="106">
        <v>0</v>
      </c>
      <c r="D7" s="106">
        <v>0</v>
      </c>
      <c r="E7" s="106">
        <v>0</v>
      </c>
      <c r="F7" s="106">
        <v>15</v>
      </c>
      <c r="G7" s="106">
        <v>5</v>
      </c>
      <c r="H7" s="106">
        <v>20</v>
      </c>
      <c r="I7" s="106">
        <v>-5</v>
      </c>
      <c r="J7" s="106">
        <v>5</v>
      </c>
      <c r="K7" s="106">
        <v>-5</v>
      </c>
      <c r="L7" s="106">
        <v>-3</v>
      </c>
      <c r="M7" s="106">
        <v>2</v>
      </c>
      <c r="N7" s="106">
        <v>-6</v>
      </c>
      <c r="O7" s="106">
        <v>0</v>
      </c>
      <c r="P7" s="106">
        <v>0</v>
      </c>
      <c r="Q7" s="106">
        <v>0</v>
      </c>
      <c r="R7" s="106">
        <v>0</v>
      </c>
      <c r="S7" s="106">
        <v>0</v>
      </c>
      <c r="T7" s="106">
        <v>14</v>
      </c>
      <c r="U7" s="106"/>
      <c r="V7" s="106"/>
    </row>
    <row r="8" spans="1:22">
      <c r="A8" s="108" t="s">
        <v>159</v>
      </c>
      <c r="B8" s="109">
        <v>11</v>
      </c>
      <c r="C8" s="106">
        <v>0</v>
      </c>
      <c r="D8" s="106">
        <v>0</v>
      </c>
      <c r="E8" s="106">
        <v>0</v>
      </c>
      <c r="F8" s="106">
        <v>-15</v>
      </c>
      <c r="G8" s="106">
        <v>0</v>
      </c>
      <c r="H8" s="106">
        <v>-15</v>
      </c>
      <c r="I8" s="106">
        <v>0</v>
      </c>
      <c r="J8" s="106">
        <v>5</v>
      </c>
      <c r="K8" s="106">
        <v>0</v>
      </c>
      <c r="L8" s="106">
        <v>-2</v>
      </c>
      <c r="M8" s="106">
        <v>0</v>
      </c>
      <c r="N8" s="106">
        <v>3</v>
      </c>
      <c r="O8" s="106">
        <v>0</v>
      </c>
      <c r="P8" s="106">
        <v>0</v>
      </c>
      <c r="Q8" s="106">
        <v>-3</v>
      </c>
      <c r="R8" s="106">
        <v>0</v>
      </c>
      <c r="S8" s="106">
        <v>-3</v>
      </c>
      <c r="T8" s="106">
        <v>-15</v>
      </c>
      <c r="U8" s="106"/>
      <c r="V8" s="106"/>
    </row>
    <row r="9" spans="1:22">
      <c r="A9" s="108" t="s">
        <v>127</v>
      </c>
      <c r="B9" s="109">
        <v>-11</v>
      </c>
      <c r="C9" s="106">
        <v>0</v>
      </c>
      <c r="D9" s="106">
        <v>0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0</v>
      </c>
      <c r="K9" s="106">
        <v>0</v>
      </c>
      <c r="L9" s="106">
        <v>-3</v>
      </c>
      <c r="M9" s="106">
        <v>0</v>
      </c>
      <c r="N9" s="106">
        <v>-3</v>
      </c>
      <c r="O9" s="106">
        <v>0</v>
      </c>
      <c r="P9" s="106">
        <v>0</v>
      </c>
      <c r="Q9" s="106">
        <v>0</v>
      </c>
      <c r="R9" s="106">
        <v>0</v>
      </c>
      <c r="S9" s="106">
        <v>0</v>
      </c>
      <c r="T9" s="106">
        <v>-3</v>
      </c>
      <c r="U9" s="106"/>
      <c r="V9" s="106"/>
    </row>
    <row r="10" spans="1:22">
      <c r="A10" s="108" t="s">
        <v>191</v>
      </c>
      <c r="B10" s="109">
        <v>-9</v>
      </c>
      <c r="C10" s="106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106">
        <v>0</v>
      </c>
      <c r="Q10" s="106">
        <v>0</v>
      </c>
      <c r="R10" s="106">
        <v>-3</v>
      </c>
      <c r="S10" s="106">
        <v>-3</v>
      </c>
      <c r="T10" s="106">
        <v>-3</v>
      </c>
      <c r="U10" s="106"/>
      <c r="V10" s="106"/>
    </row>
    <row r="11" spans="1:22">
      <c r="A11" s="108" t="s">
        <v>83</v>
      </c>
      <c r="B11" s="109">
        <v>-7</v>
      </c>
      <c r="C11" s="106">
        <v>0</v>
      </c>
      <c r="D11" s="106">
        <v>0</v>
      </c>
      <c r="E11" s="106">
        <v>0</v>
      </c>
      <c r="F11" s="106">
        <v>0</v>
      </c>
      <c r="G11" s="106">
        <v>0</v>
      </c>
      <c r="H11" s="106">
        <v>0</v>
      </c>
      <c r="I11" s="106">
        <v>0</v>
      </c>
      <c r="J11" s="106">
        <v>5</v>
      </c>
      <c r="K11" s="106">
        <v>0</v>
      </c>
      <c r="L11" s="106">
        <v>-3</v>
      </c>
      <c r="M11" s="106">
        <v>0</v>
      </c>
      <c r="N11" s="106">
        <v>2</v>
      </c>
      <c r="O11" s="106">
        <v>0</v>
      </c>
      <c r="P11" s="106">
        <v>-4</v>
      </c>
      <c r="Q11" s="106">
        <v>-3</v>
      </c>
      <c r="R11" s="106">
        <v>0</v>
      </c>
      <c r="S11" s="106">
        <v>-7</v>
      </c>
      <c r="T11" s="106">
        <v>-5</v>
      </c>
      <c r="U11" s="106"/>
      <c r="V11" s="106"/>
    </row>
    <row r="12" spans="1:22">
      <c r="A12" s="108" t="s">
        <v>46</v>
      </c>
      <c r="B12" s="109">
        <v>1</v>
      </c>
      <c r="C12" s="106">
        <v>0</v>
      </c>
      <c r="D12" s="108">
        <v>0</v>
      </c>
      <c r="E12" s="106">
        <v>0</v>
      </c>
      <c r="F12" s="106">
        <v>0</v>
      </c>
      <c r="G12" s="106">
        <v>0</v>
      </c>
      <c r="H12" s="106">
        <v>0</v>
      </c>
      <c r="I12" s="106">
        <v>0</v>
      </c>
      <c r="J12" s="106">
        <v>0</v>
      </c>
      <c r="K12" s="106">
        <v>0</v>
      </c>
      <c r="L12" s="106">
        <v>0</v>
      </c>
      <c r="M12" s="106">
        <v>-2</v>
      </c>
      <c r="N12" s="106">
        <v>-2</v>
      </c>
      <c r="O12" s="106">
        <v>0</v>
      </c>
      <c r="P12" s="106">
        <v>0</v>
      </c>
      <c r="Q12" s="106">
        <v>-3</v>
      </c>
      <c r="R12" s="106">
        <v>0</v>
      </c>
      <c r="S12" s="106">
        <v>-3</v>
      </c>
      <c r="T12" s="106">
        <v>-5</v>
      </c>
      <c r="U12" s="106"/>
      <c r="V12" s="106"/>
    </row>
    <row r="13" spans="1:22">
      <c r="A13" s="106" t="s">
        <v>109</v>
      </c>
      <c r="B13" s="109">
        <v>57</v>
      </c>
      <c r="C13" s="106">
        <v>0</v>
      </c>
      <c r="D13" s="106">
        <v>0</v>
      </c>
      <c r="E13" s="106">
        <v>0</v>
      </c>
      <c r="F13" s="106">
        <v>-30</v>
      </c>
      <c r="G13" s="106">
        <v>-10</v>
      </c>
      <c r="H13" s="106">
        <v>-40</v>
      </c>
      <c r="I13" s="106">
        <v>-5</v>
      </c>
      <c r="J13" s="106">
        <v>0</v>
      </c>
      <c r="K13" s="106">
        <v>-5</v>
      </c>
      <c r="L13" s="108">
        <v>-3</v>
      </c>
      <c r="M13" s="108">
        <v>0</v>
      </c>
      <c r="N13" s="106">
        <v>-13</v>
      </c>
      <c r="O13" s="106">
        <v>0</v>
      </c>
      <c r="P13" s="106">
        <v>0</v>
      </c>
      <c r="Q13" s="106">
        <v>-3</v>
      </c>
      <c r="R13" s="106">
        <v>0</v>
      </c>
      <c r="S13" s="106">
        <v>-3</v>
      </c>
      <c r="T13" s="106">
        <v>-56</v>
      </c>
      <c r="U13" s="106"/>
      <c r="V13" s="106"/>
    </row>
    <row r="14" spans="1:22">
      <c r="A14" s="120" t="s">
        <v>161</v>
      </c>
      <c r="B14" s="121">
        <v>-57</v>
      </c>
      <c r="C14" s="120">
        <v>0</v>
      </c>
      <c r="D14" s="120">
        <v>0</v>
      </c>
      <c r="E14" s="120">
        <v>0</v>
      </c>
      <c r="F14" s="120">
        <v>15</v>
      </c>
      <c r="G14" s="120">
        <v>5</v>
      </c>
      <c r="H14" s="120">
        <v>20</v>
      </c>
      <c r="I14" s="120">
        <v>0</v>
      </c>
      <c r="J14" s="120">
        <v>5</v>
      </c>
      <c r="K14" s="120">
        <v>0</v>
      </c>
      <c r="L14" s="120">
        <v>2</v>
      </c>
      <c r="M14" s="120">
        <v>0</v>
      </c>
      <c r="N14" s="120">
        <v>7</v>
      </c>
      <c r="O14" s="120">
        <v>0</v>
      </c>
      <c r="P14" s="120">
        <v>0</v>
      </c>
      <c r="Q14" s="120">
        <v>0</v>
      </c>
      <c r="R14" s="21">
        <v>0</v>
      </c>
      <c r="S14" s="120">
        <v>0</v>
      </c>
      <c r="T14" s="120">
        <v>27</v>
      </c>
      <c r="U14" s="106"/>
      <c r="V14" s="106"/>
    </row>
    <row r="15" spans="1:22">
      <c r="A15" s="108" t="s">
        <v>119</v>
      </c>
      <c r="B15" s="109">
        <v>51</v>
      </c>
      <c r="C15" s="106">
        <v>0</v>
      </c>
      <c r="D15" s="106">
        <v>0</v>
      </c>
      <c r="E15" s="106">
        <v>0</v>
      </c>
      <c r="F15" s="106">
        <v>-30</v>
      </c>
      <c r="G15" s="106">
        <v>-10</v>
      </c>
      <c r="H15" s="106">
        <v>-40</v>
      </c>
      <c r="I15" s="106">
        <v>-5</v>
      </c>
      <c r="J15" s="106">
        <v>5</v>
      </c>
      <c r="K15" s="106">
        <v>0</v>
      </c>
      <c r="L15" s="108">
        <v>-5</v>
      </c>
      <c r="M15" s="108">
        <v>-3</v>
      </c>
      <c r="N15" s="106">
        <v>-8</v>
      </c>
      <c r="O15" s="106">
        <v>0</v>
      </c>
      <c r="P15" s="106">
        <v>0</v>
      </c>
      <c r="Q15" s="106">
        <v>-3</v>
      </c>
      <c r="R15" s="106">
        <v>-2</v>
      </c>
      <c r="S15" s="106">
        <v>-5</v>
      </c>
      <c r="T15" s="106">
        <v>-53</v>
      </c>
      <c r="U15" s="106"/>
      <c r="V15" s="106"/>
    </row>
    <row r="16" spans="1:22">
      <c r="A16" s="108" t="s">
        <v>52</v>
      </c>
      <c r="B16" s="109">
        <v>-9</v>
      </c>
      <c r="C16" s="106">
        <v>0</v>
      </c>
      <c r="D16" s="106">
        <v>0</v>
      </c>
      <c r="E16" s="106">
        <v>0</v>
      </c>
      <c r="F16" s="106">
        <v>0</v>
      </c>
      <c r="G16" s="106">
        <v>0</v>
      </c>
      <c r="H16" s="106">
        <v>0</v>
      </c>
      <c r="I16" s="106">
        <v>0</v>
      </c>
      <c r="J16" s="106">
        <v>5</v>
      </c>
      <c r="K16" s="106">
        <v>0</v>
      </c>
      <c r="L16" s="108">
        <v>0</v>
      </c>
      <c r="M16" s="108">
        <v>0</v>
      </c>
      <c r="N16" s="106">
        <v>5</v>
      </c>
      <c r="O16" s="106">
        <v>0</v>
      </c>
      <c r="P16" s="106">
        <v>0</v>
      </c>
      <c r="Q16" s="106">
        <v>0</v>
      </c>
      <c r="R16" s="106">
        <v>0</v>
      </c>
      <c r="S16" s="106">
        <v>0</v>
      </c>
      <c r="T16" s="106">
        <v>5</v>
      </c>
      <c r="U16" s="106"/>
      <c r="V16" s="106"/>
    </row>
    <row r="17" spans="1:22">
      <c r="A17" s="108" t="s">
        <v>187</v>
      </c>
      <c r="B17" s="109">
        <v>-37</v>
      </c>
      <c r="C17" s="106">
        <v>0</v>
      </c>
      <c r="D17" s="106">
        <v>0</v>
      </c>
      <c r="E17" s="106">
        <v>0</v>
      </c>
      <c r="F17" s="106">
        <v>30</v>
      </c>
      <c r="G17" s="106">
        <v>10</v>
      </c>
      <c r="H17" s="106">
        <v>40</v>
      </c>
      <c r="I17" s="106">
        <v>-5</v>
      </c>
      <c r="J17" s="106">
        <v>-5</v>
      </c>
      <c r="K17" s="106">
        <v>-5</v>
      </c>
      <c r="L17" s="108">
        <v>-5</v>
      </c>
      <c r="M17" s="108">
        <v>2</v>
      </c>
      <c r="N17" s="106">
        <v>-18</v>
      </c>
      <c r="O17" s="106">
        <v>0</v>
      </c>
      <c r="P17" s="106">
        <v>0</v>
      </c>
      <c r="Q17" s="106">
        <v>-3</v>
      </c>
      <c r="R17" s="106">
        <v>-2</v>
      </c>
      <c r="S17" s="106">
        <v>-5</v>
      </c>
      <c r="T17" s="106">
        <v>17</v>
      </c>
      <c r="U17" s="106"/>
      <c r="V17" s="106"/>
    </row>
    <row r="18" spans="1:22">
      <c r="A18" s="108" t="s">
        <v>197</v>
      </c>
      <c r="B18" s="109">
        <v>4</v>
      </c>
      <c r="C18" s="106">
        <v>0</v>
      </c>
      <c r="D18" s="106">
        <v>-0.5</v>
      </c>
      <c r="E18" s="106">
        <v>-0.5</v>
      </c>
      <c r="F18" s="106">
        <v>0</v>
      </c>
      <c r="G18" s="106">
        <v>0</v>
      </c>
      <c r="H18" s="106">
        <v>0</v>
      </c>
      <c r="I18" s="106">
        <v>-5</v>
      </c>
      <c r="J18" s="106">
        <v>0</v>
      </c>
      <c r="K18" s="106">
        <v>0</v>
      </c>
      <c r="L18" s="108">
        <v>-5</v>
      </c>
      <c r="M18" s="108">
        <v>0</v>
      </c>
      <c r="N18" s="106">
        <v>-10</v>
      </c>
      <c r="O18" s="106">
        <v>0</v>
      </c>
      <c r="P18" s="106">
        <v>0</v>
      </c>
      <c r="Q18" s="106">
        <v>-3</v>
      </c>
      <c r="R18" s="106">
        <v>-2</v>
      </c>
      <c r="S18" s="106">
        <v>-5</v>
      </c>
      <c r="T18" s="106">
        <v>-15</v>
      </c>
      <c r="U18" s="106"/>
      <c r="V18" s="106"/>
    </row>
    <row r="19" spans="1:22">
      <c r="A19" s="107" t="s">
        <v>58</v>
      </c>
      <c r="B19" s="109">
        <v>13</v>
      </c>
      <c r="C19" s="106">
        <v>0</v>
      </c>
      <c r="D19" s="106">
        <v>0</v>
      </c>
      <c r="E19" s="106">
        <v>0</v>
      </c>
      <c r="F19" s="106">
        <v>0</v>
      </c>
      <c r="G19" s="106">
        <v>0</v>
      </c>
      <c r="H19" s="106">
        <v>0</v>
      </c>
      <c r="I19" s="106">
        <v>0</v>
      </c>
      <c r="J19" s="106">
        <v>0</v>
      </c>
      <c r="K19" s="106">
        <v>0</v>
      </c>
      <c r="L19" s="106">
        <v>-5</v>
      </c>
      <c r="M19" s="106">
        <v>-5</v>
      </c>
      <c r="N19" s="106">
        <v>-10</v>
      </c>
      <c r="O19" s="106">
        <v>-5</v>
      </c>
      <c r="P19" s="106">
        <v>0</v>
      </c>
      <c r="Q19" s="106">
        <v>0</v>
      </c>
      <c r="R19" s="106">
        <v>-2</v>
      </c>
      <c r="S19" s="106">
        <v>-2</v>
      </c>
      <c r="T19" s="106">
        <v>-17</v>
      </c>
      <c r="U19" s="106"/>
      <c r="V19" s="106"/>
    </row>
    <row r="20" spans="1:22">
      <c r="A20" s="107" t="s">
        <v>123</v>
      </c>
      <c r="B20" s="109">
        <v>-15</v>
      </c>
      <c r="C20" s="106">
        <v>0</v>
      </c>
      <c r="D20" s="106">
        <v>0</v>
      </c>
      <c r="E20" s="106">
        <v>0</v>
      </c>
      <c r="F20" s="106">
        <v>15</v>
      </c>
      <c r="G20" s="106">
        <v>5</v>
      </c>
      <c r="H20" s="106">
        <v>20</v>
      </c>
      <c r="I20" s="106">
        <v>0</v>
      </c>
      <c r="J20" s="106">
        <v>0</v>
      </c>
      <c r="K20" s="106">
        <v>-10</v>
      </c>
      <c r="L20" s="106">
        <v>-5</v>
      </c>
      <c r="M20" s="106">
        <v>-5</v>
      </c>
      <c r="N20" s="106">
        <v>-20</v>
      </c>
      <c r="O20" s="106">
        <v>0</v>
      </c>
      <c r="P20" s="106">
        <v>0</v>
      </c>
      <c r="Q20" s="106">
        <v>-3</v>
      </c>
      <c r="R20" s="106">
        <v>1</v>
      </c>
      <c r="S20" s="106">
        <v>-2</v>
      </c>
      <c r="T20" s="106">
        <v>-2</v>
      </c>
      <c r="U20" s="106"/>
      <c r="V20" s="106"/>
    </row>
    <row r="21" spans="1:22">
      <c r="A21" s="108" t="s">
        <v>87</v>
      </c>
      <c r="B21" s="109">
        <v>25</v>
      </c>
      <c r="C21" s="106">
        <v>0</v>
      </c>
      <c r="D21" s="106">
        <v>0</v>
      </c>
      <c r="E21" s="106">
        <v>0</v>
      </c>
      <c r="F21" s="106">
        <v>0</v>
      </c>
      <c r="G21" s="106">
        <v>0</v>
      </c>
      <c r="H21" s="106">
        <v>0</v>
      </c>
      <c r="I21" s="106">
        <v>-10</v>
      </c>
      <c r="J21" s="106">
        <v>0</v>
      </c>
      <c r="K21" s="106">
        <v>-10</v>
      </c>
      <c r="L21" s="106">
        <v>-5</v>
      </c>
      <c r="M21" s="106">
        <v>-5</v>
      </c>
      <c r="N21" s="106">
        <v>-30</v>
      </c>
      <c r="O21" s="106">
        <v>5</v>
      </c>
      <c r="P21" s="106">
        <v>0</v>
      </c>
      <c r="Q21" s="106">
        <v>-3</v>
      </c>
      <c r="R21" s="106">
        <v>0</v>
      </c>
      <c r="S21" s="106">
        <v>-3</v>
      </c>
      <c r="T21" s="106">
        <v>-28</v>
      </c>
      <c r="U21" s="106"/>
      <c r="V21" s="106"/>
    </row>
    <row r="22" spans="1:22">
      <c r="A22" s="108" t="s">
        <v>89</v>
      </c>
      <c r="B22" s="109">
        <v>-10</v>
      </c>
      <c r="C22" s="106">
        <v>0</v>
      </c>
      <c r="D22" s="106">
        <v>0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-2</v>
      </c>
      <c r="M22" s="106">
        <v>0</v>
      </c>
      <c r="N22" s="106">
        <v>-2</v>
      </c>
      <c r="O22" s="106">
        <v>0</v>
      </c>
      <c r="P22" s="106">
        <v>0</v>
      </c>
      <c r="Q22" s="106">
        <v>-3</v>
      </c>
      <c r="R22" s="106">
        <v>0</v>
      </c>
      <c r="S22" s="106">
        <v>-3</v>
      </c>
      <c r="T22" s="106">
        <v>-5</v>
      </c>
      <c r="U22" s="106"/>
      <c r="V22" s="106"/>
    </row>
    <row r="23" spans="1:22">
      <c r="A23" s="108" t="s">
        <v>121</v>
      </c>
      <c r="B23" s="109">
        <v>-18</v>
      </c>
      <c r="C23" s="106">
        <v>0</v>
      </c>
      <c r="D23" s="106">
        <v>0</v>
      </c>
      <c r="E23" s="106">
        <v>0</v>
      </c>
      <c r="F23" s="106">
        <v>0</v>
      </c>
      <c r="G23" s="106">
        <v>0</v>
      </c>
      <c r="H23" s="106">
        <v>0</v>
      </c>
      <c r="I23" s="106">
        <v>-5</v>
      </c>
      <c r="J23" s="106">
        <v>5</v>
      </c>
      <c r="K23" s="106">
        <v>0</v>
      </c>
      <c r="L23" s="106">
        <v>0</v>
      </c>
      <c r="M23" s="106">
        <v>0</v>
      </c>
      <c r="N23" s="106">
        <v>0</v>
      </c>
      <c r="O23" s="106">
        <v>0</v>
      </c>
      <c r="P23" s="106">
        <v>0</v>
      </c>
      <c r="Q23" s="106">
        <v>0</v>
      </c>
      <c r="R23" s="106">
        <v>0</v>
      </c>
      <c r="S23" s="106">
        <v>0</v>
      </c>
      <c r="T23" s="106">
        <v>0</v>
      </c>
      <c r="U23" s="106"/>
      <c r="V23" s="106"/>
    </row>
    <row r="24" spans="1:22">
      <c r="A24" s="108" t="s">
        <v>227</v>
      </c>
      <c r="B24" s="109">
        <v>-29</v>
      </c>
      <c r="C24" s="106">
        <v>0</v>
      </c>
      <c r="D24" s="106">
        <v>0</v>
      </c>
      <c r="E24" s="106">
        <v>0</v>
      </c>
      <c r="F24" s="106">
        <v>15</v>
      </c>
      <c r="G24" s="106">
        <v>5</v>
      </c>
      <c r="H24" s="106">
        <v>20</v>
      </c>
      <c r="I24" s="106">
        <v>0</v>
      </c>
      <c r="J24" s="106">
        <v>0</v>
      </c>
      <c r="K24" s="106">
        <v>5</v>
      </c>
      <c r="L24" s="106">
        <v>-5</v>
      </c>
      <c r="M24" s="106">
        <v>2</v>
      </c>
      <c r="N24" s="106">
        <v>2</v>
      </c>
      <c r="O24" s="106">
        <v>0</v>
      </c>
      <c r="P24" s="106">
        <v>0</v>
      </c>
      <c r="Q24" s="106">
        <v>-3</v>
      </c>
      <c r="R24" s="106">
        <v>-2</v>
      </c>
      <c r="S24" s="106">
        <v>-5</v>
      </c>
      <c r="T24" s="106">
        <v>17</v>
      </c>
      <c r="U24" s="106"/>
      <c r="V24" s="106"/>
    </row>
    <row r="25" spans="1:22">
      <c r="A25" s="108" t="s">
        <v>205</v>
      </c>
      <c r="B25" s="109">
        <v>-26</v>
      </c>
      <c r="C25" s="106">
        <v>0</v>
      </c>
      <c r="D25" s="106">
        <v>0</v>
      </c>
      <c r="E25" s="106">
        <v>0</v>
      </c>
      <c r="F25" s="106">
        <v>15</v>
      </c>
      <c r="G25" s="106">
        <v>5</v>
      </c>
      <c r="H25" s="106">
        <v>20</v>
      </c>
      <c r="I25" s="108">
        <v>0</v>
      </c>
      <c r="J25" s="108">
        <v>0</v>
      </c>
      <c r="K25" s="108">
        <v>-10</v>
      </c>
      <c r="L25" s="108">
        <v>2</v>
      </c>
      <c r="M25" s="108">
        <v>-3</v>
      </c>
      <c r="N25" s="106">
        <v>-11</v>
      </c>
      <c r="O25" s="106">
        <v>0</v>
      </c>
      <c r="P25" s="106">
        <v>0</v>
      </c>
      <c r="Q25" s="106">
        <v>0</v>
      </c>
      <c r="R25" s="106">
        <v>-1</v>
      </c>
      <c r="S25" s="106">
        <v>-1</v>
      </c>
      <c r="T25" s="106">
        <v>8</v>
      </c>
      <c r="U25" s="106"/>
      <c r="V25" s="106"/>
    </row>
    <row r="26" spans="1:22">
      <c r="A26" s="108" t="s">
        <v>155</v>
      </c>
      <c r="B26" s="109">
        <v>24</v>
      </c>
      <c r="C26" s="106">
        <v>0</v>
      </c>
      <c r="D26" s="106">
        <v>0</v>
      </c>
      <c r="E26" s="106">
        <v>0</v>
      </c>
      <c r="F26" s="106">
        <v>-15</v>
      </c>
      <c r="G26" s="106">
        <v>-5</v>
      </c>
      <c r="H26" s="106">
        <v>-20</v>
      </c>
      <c r="I26" s="108">
        <v>-5</v>
      </c>
      <c r="J26" s="108">
        <v>0</v>
      </c>
      <c r="K26" s="108">
        <v>-5</v>
      </c>
      <c r="L26" s="108">
        <v>-5</v>
      </c>
      <c r="M26" s="108">
        <v>0</v>
      </c>
      <c r="N26" s="106">
        <v>-15</v>
      </c>
      <c r="O26" s="106">
        <v>5</v>
      </c>
      <c r="P26" s="106">
        <v>0</v>
      </c>
      <c r="Q26" s="106">
        <v>0</v>
      </c>
      <c r="R26" s="106">
        <v>0</v>
      </c>
      <c r="S26" s="106">
        <v>0</v>
      </c>
      <c r="T26" s="106">
        <v>-30</v>
      </c>
      <c r="U26" s="106"/>
      <c r="V26" s="106"/>
    </row>
    <row r="27" spans="1:22">
      <c r="A27" s="108" t="s">
        <v>60</v>
      </c>
      <c r="B27" s="109">
        <v>-10</v>
      </c>
      <c r="C27" s="106">
        <v>0</v>
      </c>
      <c r="D27" s="106">
        <v>0</v>
      </c>
      <c r="E27" s="106">
        <v>0</v>
      </c>
      <c r="F27" s="106">
        <v>0</v>
      </c>
      <c r="G27" s="106">
        <v>0</v>
      </c>
      <c r="H27" s="106">
        <v>0</v>
      </c>
      <c r="I27" s="108">
        <v>0</v>
      </c>
      <c r="J27" s="108">
        <v>5</v>
      </c>
      <c r="K27" s="108">
        <v>0</v>
      </c>
      <c r="L27" s="106">
        <v>-2</v>
      </c>
      <c r="M27" s="106">
        <v>-2</v>
      </c>
      <c r="N27" s="106">
        <v>1</v>
      </c>
      <c r="O27" s="106">
        <v>0</v>
      </c>
      <c r="P27" s="106">
        <v>0</v>
      </c>
      <c r="Q27" s="106">
        <v>-3</v>
      </c>
      <c r="R27" s="106">
        <v>0</v>
      </c>
      <c r="S27" s="106">
        <v>-3</v>
      </c>
      <c r="T27" s="106">
        <v>-2</v>
      </c>
      <c r="U27" s="106"/>
      <c r="V27" s="106"/>
    </row>
    <row r="28" spans="1:22">
      <c r="A28" s="108" t="s">
        <v>39</v>
      </c>
      <c r="B28" s="109">
        <v>41</v>
      </c>
      <c r="C28" s="106">
        <v>0</v>
      </c>
      <c r="D28" s="106">
        <v>-0.5</v>
      </c>
      <c r="E28" s="106">
        <v>-0.5</v>
      </c>
      <c r="F28" s="106">
        <v>0</v>
      </c>
      <c r="G28" s="106">
        <v>0</v>
      </c>
      <c r="H28" s="106">
        <v>0</v>
      </c>
      <c r="I28" s="108">
        <v>0</v>
      </c>
      <c r="J28" s="108">
        <v>0</v>
      </c>
      <c r="K28" s="108">
        <v>0</v>
      </c>
      <c r="L28" s="108">
        <v>-5</v>
      </c>
      <c r="M28" s="108">
        <v>0</v>
      </c>
      <c r="N28" s="106">
        <v>-5</v>
      </c>
      <c r="O28" s="106">
        <v>0</v>
      </c>
      <c r="P28" s="106">
        <v>0</v>
      </c>
      <c r="Q28" s="106">
        <v>-3</v>
      </c>
      <c r="R28" s="106">
        <v>-2</v>
      </c>
      <c r="S28" s="106">
        <v>-5</v>
      </c>
      <c r="T28" s="106">
        <v>-30</v>
      </c>
      <c r="U28" s="106"/>
      <c r="V28" s="106"/>
    </row>
    <row r="29" spans="1:22">
      <c r="A29" s="108" t="s">
        <v>145</v>
      </c>
      <c r="B29" s="109">
        <v>5</v>
      </c>
      <c r="C29" s="106">
        <v>0</v>
      </c>
      <c r="D29" s="106">
        <v>0</v>
      </c>
      <c r="E29" s="106">
        <v>0</v>
      </c>
      <c r="F29" s="106">
        <v>0</v>
      </c>
      <c r="G29" s="106">
        <v>5</v>
      </c>
      <c r="H29" s="106">
        <v>5</v>
      </c>
      <c r="I29" s="108">
        <v>-10</v>
      </c>
      <c r="J29" s="108">
        <v>-5</v>
      </c>
      <c r="K29" s="108">
        <v>-10</v>
      </c>
      <c r="L29" s="108">
        <v>-3</v>
      </c>
      <c r="M29" s="108">
        <v>2</v>
      </c>
      <c r="N29" s="106">
        <v>-26</v>
      </c>
      <c r="O29" s="106">
        <v>5</v>
      </c>
      <c r="P29" s="106">
        <v>0</v>
      </c>
      <c r="Q29" s="106">
        <v>0</v>
      </c>
      <c r="R29" s="106">
        <v>0</v>
      </c>
      <c r="S29" s="106">
        <v>0</v>
      </c>
      <c r="T29" s="106">
        <v>-16</v>
      </c>
      <c r="U29" s="106"/>
      <c r="V29" s="106"/>
    </row>
    <row r="30" spans="1:22">
      <c r="A30" s="108" t="s">
        <v>167</v>
      </c>
      <c r="B30" s="109">
        <v>32</v>
      </c>
      <c r="C30" s="106">
        <v>0</v>
      </c>
      <c r="D30" s="106">
        <v>-0.5</v>
      </c>
      <c r="E30" s="106">
        <v>-0.5</v>
      </c>
      <c r="F30" s="106">
        <v>-15</v>
      </c>
      <c r="G30" s="106">
        <v>-5</v>
      </c>
      <c r="H30" s="106">
        <v>-20</v>
      </c>
      <c r="I30" s="108">
        <v>-10</v>
      </c>
      <c r="J30" s="108">
        <v>5</v>
      </c>
      <c r="K30" s="108">
        <v>-5</v>
      </c>
      <c r="L30" s="108">
        <v>-5</v>
      </c>
      <c r="M30" s="108">
        <v>-5</v>
      </c>
      <c r="N30" s="106">
        <v>-20</v>
      </c>
      <c r="O30" s="106">
        <v>5</v>
      </c>
      <c r="P30" s="106">
        <v>0</v>
      </c>
      <c r="Q30" s="106">
        <v>-3</v>
      </c>
      <c r="R30" s="106">
        <v>0</v>
      </c>
      <c r="S30" s="106">
        <v>-3</v>
      </c>
      <c r="T30" s="106">
        <v>-38</v>
      </c>
      <c r="U30" s="106"/>
      <c r="V30" s="106"/>
    </row>
    <row r="31" spans="1:22">
      <c r="A31" s="108" t="s">
        <v>229</v>
      </c>
      <c r="B31" s="109">
        <v>-31</v>
      </c>
      <c r="C31" s="106">
        <v>0</v>
      </c>
      <c r="D31" s="106">
        <v>0</v>
      </c>
      <c r="E31" s="106">
        <v>0</v>
      </c>
      <c r="F31" s="106">
        <v>15</v>
      </c>
      <c r="G31" s="106">
        <v>5</v>
      </c>
      <c r="H31" s="106">
        <v>20</v>
      </c>
      <c r="I31" s="108">
        <v>0</v>
      </c>
      <c r="J31" s="108">
        <v>0</v>
      </c>
      <c r="K31" s="108">
        <v>0</v>
      </c>
      <c r="L31" s="108">
        <v>0</v>
      </c>
      <c r="M31" s="108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0</v>
      </c>
      <c r="S31" s="106">
        <v>0</v>
      </c>
      <c r="T31" s="106">
        <v>20</v>
      </c>
      <c r="U31" s="106"/>
      <c r="V31" s="106"/>
    </row>
    <row r="32" spans="1:22">
      <c r="A32" s="108" t="s">
        <v>133</v>
      </c>
      <c r="B32" s="109">
        <v>17</v>
      </c>
      <c r="C32" s="106">
        <v>0</v>
      </c>
      <c r="D32" s="106">
        <v>-0.5</v>
      </c>
      <c r="E32" s="106">
        <v>-0.5</v>
      </c>
      <c r="F32" s="106">
        <v>0</v>
      </c>
      <c r="G32" s="106">
        <v>0</v>
      </c>
      <c r="H32" s="106">
        <v>0</v>
      </c>
      <c r="I32" s="108">
        <v>0</v>
      </c>
      <c r="J32" s="108">
        <v>0</v>
      </c>
      <c r="K32" s="108">
        <v>0</v>
      </c>
      <c r="L32" s="108">
        <v>0</v>
      </c>
      <c r="M32" s="108">
        <v>0</v>
      </c>
      <c r="N32" s="106">
        <v>0</v>
      </c>
      <c r="O32" s="106">
        <v>0</v>
      </c>
      <c r="P32" s="106">
        <v>0</v>
      </c>
      <c r="Q32" s="106">
        <v>0</v>
      </c>
      <c r="R32" s="106">
        <v>0</v>
      </c>
      <c r="S32" s="106">
        <v>0</v>
      </c>
      <c r="T32" s="106">
        <v>-20</v>
      </c>
      <c r="U32" s="106"/>
      <c r="V32" s="106"/>
    </row>
    <row r="33" spans="1:22">
      <c r="A33" s="108" t="s">
        <v>169</v>
      </c>
      <c r="B33" s="109">
        <v>-10</v>
      </c>
      <c r="C33" s="106">
        <v>0</v>
      </c>
      <c r="D33" s="106">
        <v>-0.5</v>
      </c>
      <c r="E33" s="106">
        <v>-0.5</v>
      </c>
      <c r="F33" s="106">
        <v>15</v>
      </c>
      <c r="G33" s="106">
        <v>5</v>
      </c>
      <c r="H33" s="106">
        <v>20</v>
      </c>
      <c r="I33" s="108">
        <v>0</v>
      </c>
      <c r="J33" s="108">
        <v>5</v>
      </c>
      <c r="K33" s="108">
        <v>0</v>
      </c>
      <c r="L33" s="108">
        <v>-3</v>
      </c>
      <c r="M33" s="108">
        <v>-2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06">
        <v>0</v>
      </c>
      <c r="T33" s="106">
        <v>0</v>
      </c>
      <c r="U33" s="106"/>
      <c r="V33" s="106"/>
    </row>
    <row r="34" spans="1:22">
      <c r="A34" s="108" t="s">
        <v>115</v>
      </c>
      <c r="B34" s="109">
        <v>51</v>
      </c>
      <c r="C34" s="106">
        <v>0</v>
      </c>
      <c r="D34" s="106">
        <v>0</v>
      </c>
      <c r="E34" s="106">
        <v>0</v>
      </c>
      <c r="F34" s="106">
        <v>-30</v>
      </c>
      <c r="G34" s="106">
        <v>-5</v>
      </c>
      <c r="H34" s="106">
        <v>-35</v>
      </c>
      <c r="I34" s="108">
        <v>0</v>
      </c>
      <c r="J34" s="108">
        <v>0</v>
      </c>
      <c r="K34" s="108">
        <v>-10</v>
      </c>
      <c r="L34" s="108">
        <v>-5</v>
      </c>
      <c r="M34" s="108">
        <v>-5</v>
      </c>
      <c r="N34" s="106">
        <v>-20</v>
      </c>
      <c r="O34" s="106">
        <v>5</v>
      </c>
      <c r="P34" s="106">
        <v>0</v>
      </c>
      <c r="Q34" s="106">
        <v>0</v>
      </c>
      <c r="R34" s="106">
        <v>3</v>
      </c>
      <c r="S34" s="106">
        <v>3</v>
      </c>
      <c r="T34" s="106">
        <v>-47</v>
      </c>
      <c r="U34" s="106"/>
      <c r="V34" s="106"/>
    </row>
    <row r="35" spans="1:22">
      <c r="A35" s="107" t="s">
        <v>179</v>
      </c>
      <c r="B35" s="109">
        <v>3</v>
      </c>
      <c r="C35" s="106">
        <v>0</v>
      </c>
      <c r="D35" s="106">
        <v>-0.5</v>
      </c>
      <c r="E35" s="106">
        <v>-0.5</v>
      </c>
      <c r="F35" s="106">
        <v>-15</v>
      </c>
      <c r="G35" s="106">
        <v>-5</v>
      </c>
      <c r="H35" s="106">
        <v>-20</v>
      </c>
      <c r="I35" s="108">
        <v>0</v>
      </c>
      <c r="J35" s="108">
        <v>0</v>
      </c>
      <c r="K35" s="108">
        <v>5</v>
      </c>
      <c r="L35" s="108">
        <v>0</v>
      </c>
      <c r="M35" s="108">
        <v>0</v>
      </c>
      <c r="N35" s="106">
        <v>5</v>
      </c>
      <c r="O35" s="106">
        <v>0</v>
      </c>
      <c r="P35" s="106">
        <v>0</v>
      </c>
      <c r="Q35" s="106">
        <v>0</v>
      </c>
      <c r="R35" s="106">
        <v>3</v>
      </c>
      <c r="S35" s="106">
        <v>3</v>
      </c>
      <c r="T35" s="106">
        <v>-12</v>
      </c>
      <c r="U35" s="106"/>
      <c r="V35" s="106"/>
    </row>
    <row r="36" spans="1:22">
      <c r="A36" s="108" t="s">
        <v>139</v>
      </c>
      <c r="B36" s="109">
        <v>-37</v>
      </c>
      <c r="C36" s="106">
        <v>0</v>
      </c>
      <c r="D36" s="106">
        <v>0</v>
      </c>
      <c r="E36" s="106">
        <v>0</v>
      </c>
      <c r="F36" s="106">
        <v>15</v>
      </c>
      <c r="G36" s="106">
        <v>5</v>
      </c>
      <c r="H36" s="106">
        <v>20</v>
      </c>
      <c r="I36" s="108">
        <v>0</v>
      </c>
      <c r="J36" s="108">
        <v>0</v>
      </c>
      <c r="K36" s="108">
        <v>0</v>
      </c>
      <c r="L36" s="108">
        <v>-3</v>
      </c>
      <c r="M36" s="108">
        <v>0</v>
      </c>
      <c r="N36" s="106">
        <v>-3</v>
      </c>
      <c r="O36" s="106">
        <v>0</v>
      </c>
      <c r="P36" s="106">
        <v>-4</v>
      </c>
      <c r="Q36" s="106">
        <v>0</v>
      </c>
      <c r="R36" s="106">
        <v>-2</v>
      </c>
      <c r="S36" s="106">
        <v>-6</v>
      </c>
      <c r="T36" s="106">
        <v>11</v>
      </c>
      <c r="U36" s="106"/>
      <c r="V36" s="106"/>
    </row>
    <row r="37" spans="1:22">
      <c r="A37" s="108" t="s">
        <v>157</v>
      </c>
      <c r="B37" s="109">
        <v>-36</v>
      </c>
      <c r="C37" s="106">
        <v>0</v>
      </c>
      <c r="D37" s="108">
        <v>0</v>
      </c>
      <c r="E37" s="106">
        <v>0</v>
      </c>
      <c r="F37" s="106">
        <v>15</v>
      </c>
      <c r="G37" s="106">
        <v>5</v>
      </c>
      <c r="H37" s="106">
        <v>20</v>
      </c>
      <c r="I37" s="108">
        <v>0</v>
      </c>
      <c r="J37" s="108">
        <v>0</v>
      </c>
      <c r="K37" s="108">
        <v>-5</v>
      </c>
      <c r="L37" s="108">
        <v>-3</v>
      </c>
      <c r="M37" s="108">
        <v>0</v>
      </c>
      <c r="N37" s="106">
        <v>-8</v>
      </c>
      <c r="O37" s="106">
        <v>0</v>
      </c>
      <c r="P37" s="106">
        <v>0</v>
      </c>
      <c r="Q37" s="106">
        <v>0</v>
      </c>
      <c r="R37" s="106">
        <v>0</v>
      </c>
      <c r="S37" s="106">
        <v>0</v>
      </c>
      <c r="T37" s="106">
        <v>12</v>
      </c>
      <c r="U37" s="106"/>
      <c r="V37" s="106"/>
    </row>
    <row r="38" spans="1:22">
      <c r="A38" s="108" t="s">
        <v>93</v>
      </c>
      <c r="B38" s="109">
        <v>-23</v>
      </c>
      <c r="C38" s="106">
        <v>0</v>
      </c>
      <c r="D38" s="108">
        <v>0</v>
      </c>
      <c r="E38" s="106">
        <v>0</v>
      </c>
      <c r="F38" s="106">
        <v>0</v>
      </c>
      <c r="G38" s="106">
        <v>0</v>
      </c>
      <c r="H38" s="106">
        <v>0</v>
      </c>
      <c r="I38" s="108">
        <v>0</v>
      </c>
      <c r="J38" s="108">
        <v>0</v>
      </c>
      <c r="K38" s="108">
        <v>0</v>
      </c>
      <c r="L38" s="108">
        <v>0</v>
      </c>
      <c r="M38" s="108">
        <v>2</v>
      </c>
      <c r="N38" s="106">
        <v>2</v>
      </c>
      <c r="O38" s="106">
        <v>0</v>
      </c>
      <c r="P38" s="106">
        <v>0</v>
      </c>
      <c r="Q38" s="106">
        <v>0</v>
      </c>
      <c r="R38" s="106">
        <v>-1</v>
      </c>
      <c r="S38" s="106">
        <v>-1</v>
      </c>
      <c r="T38" s="106">
        <v>1</v>
      </c>
      <c r="U38" s="106"/>
      <c r="V38" s="106"/>
    </row>
    <row r="39" spans="1:22">
      <c r="A39" s="108" t="s">
        <v>137</v>
      </c>
      <c r="B39" s="109">
        <v>10</v>
      </c>
      <c r="C39" s="106">
        <v>0</v>
      </c>
      <c r="D39" s="108">
        <v>0</v>
      </c>
      <c r="E39" s="106">
        <v>0</v>
      </c>
      <c r="F39" s="106">
        <v>-15</v>
      </c>
      <c r="G39" s="106">
        <v>0</v>
      </c>
      <c r="H39" s="106">
        <v>-15</v>
      </c>
      <c r="I39" s="108">
        <v>0</v>
      </c>
      <c r="J39" s="108">
        <v>5</v>
      </c>
      <c r="K39" s="108">
        <v>-5</v>
      </c>
      <c r="L39" s="108">
        <v>0</v>
      </c>
      <c r="M39" s="108">
        <v>-3</v>
      </c>
      <c r="N39" s="106">
        <v>-3</v>
      </c>
      <c r="O39" s="106">
        <v>0</v>
      </c>
      <c r="P39" s="106">
        <v>0</v>
      </c>
      <c r="Q39" s="106">
        <v>0</v>
      </c>
      <c r="R39" s="106">
        <v>0</v>
      </c>
      <c r="S39" s="106">
        <v>0</v>
      </c>
      <c r="T39" s="106">
        <v>-18</v>
      </c>
      <c r="U39" s="106"/>
      <c r="V39" s="106"/>
    </row>
    <row r="40" spans="1:22">
      <c r="A40" s="108" t="s">
        <v>163</v>
      </c>
      <c r="B40" s="109">
        <v>-13</v>
      </c>
      <c r="C40" s="106">
        <v>0</v>
      </c>
      <c r="D40" s="108">
        <v>0</v>
      </c>
      <c r="E40" s="106">
        <v>0</v>
      </c>
      <c r="F40" s="106">
        <v>0</v>
      </c>
      <c r="G40" s="106">
        <v>0</v>
      </c>
      <c r="H40" s="106">
        <v>0</v>
      </c>
      <c r="I40" s="108">
        <v>-5</v>
      </c>
      <c r="J40" s="108">
        <v>5</v>
      </c>
      <c r="K40" s="108">
        <v>0</v>
      </c>
      <c r="L40" s="108">
        <v>0</v>
      </c>
      <c r="M40" s="108">
        <v>0</v>
      </c>
      <c r="N40" s="106">
        <v>0</v>
      </c>
      <c r="O40" s="106">
        <v>0</v>
      </c>
      <c r="P40" s="106">
        <v>0</v>
      </c>
      <c r="Q40" s="106">
        <v>0</v>
      </c>
      <c r="R40" s="106">
        <v>0</v>
      </c>
      <c r="S40" s="106">
        <v>0</v>
      </c>
      <c r="T40" s="106">
        <v>0</v>
      </c>
      <c r="U40" s="106"/>
      <c r="V40" s="106"/>
    </row>
    <row r="41" spans="1:22">
      <c r="A41" s="108" t="s">
        <v>215</v>
      </c>
      <c r="B41" s="109">
        <v>-58</v>
      </c>
      <c r="C41" s="106">
        <v>0</v>
      </c>
      <c r="D41" s="108">
        <v>0</v>
      </c>
      <c r="E41" s="106">
        <v>0</v>
      </c>
      <c r="F41" s="106">
        <v>30</v>
      </c>
      <c r="G41" s="106">
        <v>10</v>
      </c>
      <c r="H41" s="106">
        <v>40</v>
      </c>
      <c r="I41" s="108">
        <v>0</v>
      </c>
      <c r="J41" s="108">
        <v>0</v>
      </c>
      <c r="K41" s="108">
        <v>-5</v>
      </c>
      <c r="L41" s="108">
        <v>-5</v>
      </c>
      <c r="M41" s="108">
        <v>-3</v>
      </c>
      <c r="N41" s="106">
        <v>-13</v>
      </c>
      <c r="O41" s="106">
        <v>0</v>
      </c>
      <c r="P41" s="106">
        <v>0</v>
      </c>
      <c r="Q41" s="106">
        <v>0</v>
      </c>
      <c r="R41" s="106">
        <v>-1</v>
      </c>
      <c r="S41" s="106">
        <v>-1</v>
      </c>
      <c r="T41" s="106">
        <v>26</v>
      </c>
      <c r="U41" s="106"/>
      <c r="V41" s="106"/>
    </row>
    <row r="42" spans="1:22">
      <c r="A42" s="108" t="s">
        <v>141</v>
      </c>
      <c r="B42" s="109">
        <v>-24</v>
      </c>
      <c r="C42" s="106">
        <v>0</v>
      </c>
      <c r="D42" s="108">
        <v>0</v>
      </c>
      <c r="E42" s="106">
        <v>0</v>
      </c>
      <c r="F42" s="106">
        <v>0</v>
      </c>
      <c r="G42" s="106">
        <v>0</v>
      </c>
      <c r="H42" s="106">
        <v>0</v>
      </c>
      <c r="I42" s="108">
        <v>0</v>
      </c>
      <c r="J42" s="108">
        <v>0</v>
      </c>
      <c r="K42" s="108">
        <v>0</v>
      </c>
      <c r="L42" s="108">
        <v>0</v>
      </c>
      <c r="M42" s="108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1</v>
      </c>
      <c r="S42" s="106">
        <v>1</v>
      </c>
      <c r="T42" s="106">
        <v>1</v>
      </c>
      <c r="U42" s="106"/>
      <c r="V42" s="106"/>
    </row>
    <row r="43" spans="1:22">
      <c r="A43" s="108" t="s">
        <v>97</v>
      </c>
      <c r="B43" s="109">
        <v>2</v>
      </c>
      <c r="C43" s="106">
        <v>0</v>
      </c>
      <c r="D43" s="108">
        <v>0</v>
      </c>
      <c r="E43" s="106">
        <v>0</v>
      </c>
      <c r="F43" s="106">
        <v>0</v>
      </c>
      <c r="G43" s="106">
        <v>5</v>
      </c>
      <c r="H43" s="106">
        <v>5</v>
      </c>
      <c r="I43" s="108">
        <v>0</v>
      </c>
      <c r="J43" s="108">
        <v>0</v>
      </c>
      <c r="K43" s="108">
        <v>-10</v>
      </c>
      <c r="L43" s="108">
        <v>-5</v>
      </c>
      <c r="M43" s="108">
        <v>-5</v>
      </c>
      <c r="N43" s="106">
        <v>-20</v>
      </c>
      <c r="O43" s="106">
        <v>0</v>
      </c>
      <c r="P43" s="106">
        <v>0</v>
      </c>
      <c r="Q43" s="106">
        <v>0</v>
      </c>
      <c r="R43" s="106">
        <v>2</v>
      </c>
      <c r="S43" s="106">
        <v>2</v>
      </c>
      <c r="T43" s="106">
        <v>-13</v>
      </c>
      <c r="U43" s="106"/>
      <c r="V43" s="106"/>
    </row>
    <row r="44" spans="1:22">
      <c r="A44" s="108" t="s">
        <v>95</v>
      </c>
      <c r="B44" s="109">
        <v>-9</v>
      </c>
      <c r="C44" s="106">
        <v>0</v>
      </c>
      <c r="D44" s="108">
        <v>0</v>
      </c>
      <c r="E44" s="106">
        <v>0</v>
      </c>
      <c r="F44" s="106">
        <v>0</v>
      </c>
      <c r="G44" s="106">
        <v>0</v>
      </c>
      <c r="H44" s="106">
        <v>0</v>
      </c>
      <c r="I44" s="108">
        <v>-5</v>
      </c>
      <c r="J44" s="108">
        <v>5</v>
      </c>
      <c r="K44" s="108">
        <v>0</v>
      </c>
      <c r="L44" s="108">
        <v>0</v>
      </c>
      <c r="M44" s="108">
        <v>0</v>
      </c>
      <c r="N44" s="106">
        <v>0</v>
      </c>
      <c r="O44" s="106">
        <v>-5</v>
      </c>
      <c r="P44" s="106">
        <v>0</v>
      </c>
      <c r="Q44" s="106">
        <v>0</v>
      </c>
      <c r="R44" s="106">
        <v>0</v>
      </c>
      <c r="S44" s="106">
        <v>0</v>
      </c>
      <c r="T44" s="106">
        <v>-5</v>
      </c>
      <c r="U44" s="106"/>
      <c r="V44" s="106"/>
    </row>
    <row r="45" spans="1:22">
      <c r="A45" s="108" t="s">
        <v>69</v>
      </c>
      <c r="B45" s="109">
        <v>-11</v>
      </c>
      <c r="C45" s="106">
        <v>0</v>
      </c>
      <c r="D45" s="108">
        <v>0</v>
      </c>
      <c r="E45" s="106">
        <v>0</v>
      </c>
      <c r="F45" s="106">
        <v>0</v>
      </c>
      <c r="G45" s="106">
        <v>0</v>
      </c>
      <c r="H45" s="106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6">
        <v>0</v>
      </c>
      <c r="O45" s="106">
        <v>0</v>
      </c>
      <c r="P45" s="106">
        <v>0</v>
      </c>
      <c r="Q45" s="106">
        <v>-3</v>
      </c>
      <c r="R45" s="106">
        <v>0</v>
      </c>
      <c r="S45" s="106">
        <v>-3</v>
      </c>
      <c r="T45" s="106">
        <v>-3</v>
      </c>
      <c r="U45" s="106"/>
      <c r="V45" s="106"/>
    </row>
    <row r="46" spans="1:22">
      <c r="A46" s="108" t="s">
        <v>113</v>
      </c>
      <c r="B46" s="109">
        <v>5</v>
      </c>
      <c r="C46" s="106">
        <v>0</v>
      </c>
      <c r="D46" s="108">
        <v>0</v>
      </c>
      <c r="E46" s="106">
        <v>0</v>
      </c>
      <c r="F46" s="108">
        <v>-15</v>
      </c>
      <c r="G46" s="108">
        <v>0</v>
      </c>
      <c r="H46" s="106">
        <v>-15</v>
      </c>
      <c r="I46" s="108">
        <v>0</v>
      </c>
      <c r="J46" s="108">
        <v>0</v>
      </c>
      <c r="K46" s="108">
        <v>0</v>
      </c>
      <c r="L46" s="108">
        <v>0</v>
      </c>
      <c r="M46" s="108">
        <v>-2</v>
      </c>
      <c r="N46" s="106">
        <v>-2</v>
      </c>
      <c r="O46" s="106">
        <v>0</v>
      </c>
      <c r="P46" s="106">
        <v>0</v>
      </c>
      <c r="Q46" s="106">
        <v>0</v>
      </c>
      <c r="R46" s="106">
        <v>0</v>
      </c>
      <c r="S46" s="106">
        <v>0</v>
      </c>
      <c r="T46" s="106">
        <v>-17</v>
      </c>
      <c r="U46" s="106"/>
      <c r="V46" s="106"/>
    </row>
    <row r="47" spans="1:22">
      <c r="A47" s="108" t="s">
        <v>103</v>
      </c>
      <c r="B47" s="109">
        <v>-24</v>
      </c>
      <c r="C47" s="106">
        <v>0</v>
      </c>
      <c r="D47" s="108">
        <v>0</v>
      </c>
      <c r="E47" s="106">
        <v>0</v>
      </c>
      <c r="F47" s="106">
        <v>0</v>
      </c>
      <c r="G47" s="106">
        <v>0</v>
      </c>
      <c r="H47" s="106">
        <v>0</v>
      </c>
      <c r="I47" s="108">
        <v>0</v>
      </c>
      <c r="J47" s="108">
        <v>0</v>
      </c>
      <c r="K47" s="108">
        <v>0</v>
      </c>
      <c r="L47" s="108">
        <v>-3</v>
      </c>
      <c r="M47" s="108">
        <v>5</v>
      </c>
      <c r="N47" s="106">
        <v>2</v>
      </c>
      <c r="O47" s="106">
        <v>0</v>
      </c>
      <c r="P47" s="106">
        <v>0</v>
      </c>
      <c r="Q47" s="106">
        <v>0</v>
      </c>
      <c r="R47" s="106">
        <v>0</v>
      </c>
      <c r="S47" s="106">
        <v>0</v>
      </c>
      <c r="T47" s="106">
        <v>2</v>
      </c>
      <c r="U47" s="106"/>
      <c r="V47" s="106"/>
    </row>
    <row r="48" spans="1:22">
      <c r="A48" s="108" t="s">
        <v>77</v>
      </c>
      <c r="B48" s="109">
        <v>57</v>
      </c>
      <c r="C48" s="106">
        <v>0</v>
      </c>
      <c r="D48" s="108">
        <v>-0.5</v>
      </c>
      <c r="E48" s="106">
        <v>-0.5</v>
      </c>
      <c r="F48" s="106">
        <v>-30</v>
      </c>
      <c r="G48" s="106">
        <v>-5</v>
      </c>
      <c r="H48" s="106">
        <v>-35</v>
      </c>
      <c r="I48" s="108">
        <v>0</v>
      </c>
      <c r="J48" s="108">
        <v>0</v>
      </c>
      <c r="K48" s="108">
        <v>-5</v>
      </c>
      <c r="L48" s="108">
        <v>0</v>
      </c>
      <c r="M48" s="108">
        <v>-2</v>
      </c>
      <c r="N48" s="106">
        <v>-7</v>
      </c>
      <c r="O48" s="106">
        <v>0</v>
      </c>
      <c r="P48" s="106">
        <v>0</v>
      </c>
      <c r="Q48" s="106">
        <v>-3</v>
      </c>
      <c r="R48" s="106">
        <v>-2</v>
      </c>
      <c r="S48" s="106">
        <v>-5</v>
      </c>
      <c r="T48" s="106">
        <v>-47</v>
      </c>
      <c r="U48" s="106"/>
      <c r="V48" s="106"/>
    </row>
    <row r="49" spans="1:22">
      <c r="A49" s="108" t="s">
        <v>211</v>
      </c>
      <c r="B49" s="109">
        <v>-6</v>
      </c>
      <c r="C49" s="106">
        <v>0</v>
      </c>
      <c r="D49" s="108">
        <v>0</v>
      </c>
      <c r="E49" s="106">
        <v>0</v>
      </c>
      <c r="F49" s="106">
        <v>0</v>
      </c>
      <c r="G49" s="106">
        <v>0</v>
      </c>
      <c r="H49" s="106">
        <v>0</v>
      </c>
      <c r="I49" s="108">
        <v>0</v>
      </c>
      <c r="J49" s="108">
        <v>0</v>
      </c>
      <c r="K49" s="108">
        <v>-5</v>
      </c>
      <c r="L49" s="108">
        <v>0</v>
      </c>
      <c r="M49" s="108">
        <v>0</v>
      </c>
      <c r="N49" s="106">
        <v>-5</v>
      </c>
      <c r="O49" s="106">
        <v>0</v>
      </c>
      <c r="P49" s="106">
        <v>0</v>
      </c>
      <c r="Q49" s="106">
        <v>-3</v>
      </c>
      <c r="R49" s="106">
        <v>0</v>
      </c>
      <c r="S49" s="106">
        <v>-3</v>
      </c>
      <c r="T49" s="106">
        <v>-8</v>
      </c>
      <c r="U49" s="106"/>
      <c r="V49" s="106"/>
    </row>
    <row r="50" spans="1:22">
      <c r="A50" s="108" t="s">
        <v>54</v>
      </c>
      <c r="B50" s="109">
        <v>-6</v>
      </c>
      <c r="C50" s="106">
        <v>0</v>
      </c>
      <c r="D50" s="108">
        <v>0</v>
      </c>
      <c r="E50" s="106">
        <v>0</v>
      </c>
      <c r="F50" s="106">
        <v>0</v>
      </c>
      <c r="G50" s="106">
        <v>0</v>
      </c>
      <c r="H50" s="106">
        <v>0</v>
      </c>
      <c r="I50" s="108">
        <v>0</v>
      </c>
      <c r="J50" s="108">
        <v>0</v>
      </c>
      <c r="K50" s="108">
        <v>0</v>
      </c>
      <c r="L50" s="108">
        <v>-2</v>
      </c>
      <c r="M50" s="108">
        <v>0</v>
      </c>
      <c r="N50" s="106">
        <v>-2</v>
      </c>
      <c r="O50" s="106">
        <v>0</v>
      </c>
      <c r="P50" s="106">
        <v>0</v>
      </c>
      <c r="Q50" s="106">
        <v>-3</v>
      </c>
      <c r="R50" s="106">
        <v>0</v>
      </c>
      <c r="S50" s="106">
        <v>-3</v>
      </c>
      <c r="T50" s="106">
        <v>-5</v>
      </c>
      <c r="U50" s="106"/>
      <c r="V50" s="106"/>
    </row>
    <row r="51" spans="1:22">
      <c r="A51" s="108" t="s">
        <v>147</v>
      </c>
      <c r="B51" s="109">
        <v>18</v>
      </c>
      <c r="C51" s="106">
        <v>0</v>
      </c>
      <c r="D51" s="108">
        <v>-0.5</v>
      </c>
      <c r="E51" s="106">
        <v>-0.5</v>
      </c>
      <c r="F51" s="106">
        <v>-15</v>
      </c>
      <c r="G51" s="106">
        <v>-5</v>
      </c>
      <c r="H51" s="106">
        <v>-20</v>
      </c>
      <c r="I51" s="106">
        <v>0</v>
      </c>
      <c r="J51" s="106">
        <v>5</v>
      </c>
      <c r="K51" s="106">
        <v>-5</v>
      </c>
      <c r="L51" s="108">
        <v>0</v>
      </c>
      <c r="M51" s="108">
        <v>-2</v>
      </c>
      <c r="N51" s="106">
        <v>-2</v>
      </c>
      <c r="O51" s="106">
        <v>5</v>
      </c>
      <c r="P51" s="106">
        <v>0</v>
      </c>
      <c r="Q51" s="106">
        <v>0</v>
      </c>
      <c r="R51" s="106">
        <v>0</v>
      </c>
      <c r="S51" s="106">
        <v>0</v>
      </c>
      <c r="T51" s="106">
        <v>-27</v>
      </c>
      <c r="U51" s="106"/>
      <c r="V51" s="106"/>
    </row>
    <row r="52" spans="1:22">
      <c r="A52" s="108" t="s">
        <v>177</v>
      </c>
      <c r="B52" s="109">
        <v>-28</v>
      </c>
      <c r="C52" s="106">
        <v>0</v>
      </c>
      <c r="D52" s="108">
        <v>0</v>
      </c>
      <c r="E52" s="106">
        <v>0</v>
      </c>
      <c r="F52" s="106">
        <v>0</v>
      </c>
      <c r="G52" s="106">
        <v>0</v>
      </c>
      <c r="H52" s="106">
        <v>0</v>
      </c>
      <c r="I52" s="106">
        <v>0</v>
      </c>
      <c r="J52" s="106">
        <v>5</v>
      </c>
      <c r="K52" s="106">
        <v>5</v>
      </c>
      <c r="L52" s="108">
        <v>0</v>
      </c>
      <c r="M52" s="108">
        <v>0</v>
      </c>
      <c r="N52" s="106">
        <v>10</v>
      </c>
      <c r="O52" s="106">
        <v>0</v>
      </c>
      <c r="P52" s="106">
        <v>0</v>
      </c>
      <c r="Q52" s="106">
        <v>0</v>
      </c>
      <c r="R52" s="106">
        <v>-2</v>
      </c>
      <c r="S52" s="106">
        <v>-2</v>
      </c>
      <c r="T52" s="106">
        <v>8</v>
      </c>
      <c r="U52" s="106"/>
      <c r="V52" s="106"/>
    </row>
    <row r="53" spans="1:22">
      <c r="A53" s="108" t="s">
        <v>207</v>
      </c>
      <c r="B53" s="109">
        <v>-71</v>
      </c>
      <c r="C53" s="106">
        <v>0</v>
      </c>
      <c r="D53" s="108">
        <v>0</v>
      </c>
      <c r="E53" s="106">
        <v>0</v>
      </c>
      <c r="F53" s="106">
        <v>30</v>
      </c>
      <c r="G53" s="106">
        <v>10</v>
      </c>
      <c r="H53" s="106">
        <v>40</v>
      </c>
      <c r="I53" s="106">
        <v>0</v>
      </c>
      <c r="J53" s="106">
        <v>0</v>
      </c>
      <c r="K53" s="106">
        <v>0</v>
      </c>
      <c r="L53" s="108">
        <v>-5</v>
      </c>
      <c r="M53" s="108">
        <v>-5</v>
      </c>
      <c r="N53" s="106">
        <v>-10</v>
      </c>
      <c r="O53" s="106">
        <v>5</v>
      </c>
      <c r="P53" s="106">
        <v>0</v>
      </c>
      <c r="Q53" s="106">
        <v>-3</v>
      </c>
      <c r="R53" s="106">
        <v>3</v>
      </c>
      <c r="S53" s="106">
        <v>0</v>
      </c>
      <c r="T53" s="106">
        <v>35</v>
      </c>
      <c r="U53" s="106"/>
      <c r="V53" s="106"/>
    </row>
    <row r="54" spans="1:22">
      <c r="A54" s="108" t="s">
        <v>125</v>
      </c>
      <c r="B54" s="109">
        <v>-15</v>
      </c>
      <c r="C54" s="106">
        <v>0</v>
      </c>
      <c r="D54" s="108">
        <v>0</v>
      </c>
      <c r="E54" s="106">
        <v>0</v>
      </c>
      <c r="F54" s="106">
        <v>0</v>
      </c>
      <c r="G54" s="106">
        <v>5</v>
      </c>
      <c r="H54" s="106">
        <v>5</v>
      </c>
      <c r="I54" s="106">
        <v>5</v>
      </c>
      <c r="J54" s="106">
        <v>0</v>
      </c>
      <c r="K54" s="106">
        <v>-10</v>
      </c>
      <c r="L54" s="108">
        <v>-5</v>
      </c>
      <c r="M54" s="108">
        <v>-5</v>
      </c>
      <c r="N54" s="106">
        <v>-15</v>
      </c>
      <c r="O54" s="106">
        <v>5</v>
      </c>
      <c r="P54" s="106">
        <v>0</v>
      </c>
      <c r="Q54" s="106">
        <v>0</v>
      </c>
      <c r="R54" s="106">
        <v>3</v>
      </c>
      <c r="S54" s="106">
        <v>3</v>
      </c>
      <c r="T54" s="106">
        <v>-2</v>
      </c>
      <c r="U54" s="106"/>
      <c r="V54" s="106"/>
    </row>
    <row r="55" spans="1:22">
      <c r="A55" s="108" t="s">
        <v>201</v>
      </c>
      <c r="B55" s="109">
        <v>19</v>
      </c>
      <c r="C55" s="106">
        <v>0</v>
      </c>
      <c r="D55" s="108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-10</v>
      </c>
      <c r="J55" s="106">
        <v>-10</v>
      </c>
      <c r="K55" s="106">
        <v>-10</v>
      </c>
      <c r="L55" s="108">
        <v>-5</v>
      </c>
      <c r="M55" s="108">
        <v>-2</v>
      </c>
      <c r="N55" s="106">
        <v>-37</v>
      </c>
      <c r="O55" s="106">
        <v>0</v>
      </c>
      <c r="P55" s="106">
        <v>0</v>
      </c>
      <c r="Q55" s="106">
        <v>-3</v>
      </c>
      <c r="R55" s="106">
        <v>-2</v>
      </c>
      <c r="S55" s="106">
        <v>-5</v>
      </c>
      <c r="T55" s="106">
        <v>-42</v>
      </c>
      <c r="U55" s="106"/>
      <c r="V55" s="106"/>
    </row>
    <row r="56" spans="1:22">
      <c r="A56" s="108" t="s">
        <v>223</v>
      </c>
      <c r="B56" s="109">
        <v>-14</v>
      </c>
      <c r="C56" s="106">
        <v>0</v>
      </c>
      <c r="D56" s="108">
        <v>0</v>
      </c>
      <c r="E56" s="106">
        <v>0</v>
      </c>
      <c r="F56" s="106">
        <v>0</v>
      </c>
      <c r="G56" s="106">
        <v>0</v>
      </c>
      <c r="H56" s="106">
        <v>0</v>
      </c>
      <c r="I56" s="106">
        <v>0</v>
      </c>
      <c r="J56" s="106">
        <v>5</v>
      </c>
      <c r="K56" s="106">
        <v>0</v>
      </c>
      <c r="L56" s="106">
        <v>0</v>
      </c>
      <c r="M56" s="106">
        <v>0</v>
      </c>
      <c r="N56" s="106">
        <v>5</v>
      </c>
      <c r="O56" s="106">
        <v>0</v>
      </c>
      <c r="P56" s="106">
        <v>0</v>
      </c>
      <c r="Q56" s="106">
        <v>0</v>
      </c>
      <c r="R56" s="106">
        <v>-2</v>
      </c>
      <c r="S56" s="106">
        <v>-2</v>
      </c>
      <c r="T56" s="106">
        <v>3</v>
      </c>
      <c r="U56" s="106"/>
      <c r="V56" s="106"/>
    </row>
    <row r="57" spans="1:22">
      <c r="A57" s="108" t="s">
        <v>56</v>
      </c>
      <c r="B57" s="109">
        <v>12</v>
      </c>
      <c r="C57" s="106">
        <v>0</v>
      </c>
      <c r="D57" s="108">
        <v>0</v>
      </c>
      <c r="E57" s="106">
        <v>0</v>
      </c>
      <c r="F57" s="106">
        <v>-15</v>
      </c>
      <c r="G57" s="106">
        <v>0</v>
      </c>
      <c r="H57" s="106">
        <v>-15</v>
      </c>
      <c r="I57" s="106">
        <v>0</v>
      </c>
      <c r="J57" s="106">
        <v>0</v>
      </c>
      <c r="K57" s="106">
        <v>0</v>
      </c>
      <c r="L57" s="106">
        <v>0</v>
      </c>
      <c r="M57" s="106">
        <v>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0</v>
      </c>
      <c r="T57" s="106">
        <v>-15</v>
      </c>
      <c r="U57" s="106"/>
      <c r="V57" s="106"/>
    </row>
    <row r="58" spans="1:22">
      <c r="A58" s="108" t="s">
        <v>199</v>
      </c>
      <c r="B58" s="109">
        <v>4</v>
      </c>
      <c r="C58" s="106">
        <v>0</v>
      </c>
      <c r="D58" s="108">
        <v>0</v>
      </c>
      <c r="E58" s="106">
        <v>0</v>
      </c>
      <c r="F58" s="106">
        <v>0</v>
      </c>
      <c r="G58" s="106">
        <v>0</v>
      </c>
      <c r="H58" s="106">
        <v>0</v>
      </c>
      <c r="I58" s="106">
        <v>0</v>
      </c>
      <c r="J58" s="106">
        <v>0</v>
      </c>
      <c r="K58" s="106">
        <v>-10</v>
      </c>
      <c r="L58" s="106">
        <v>0</v>
      </c>
      <c r="M58" s="106">
        <v>-5</v>
      </c>
      <c r="N58" s="106">
        <v>-15</v>
      </c>
      <c r="O58" s="106">
        <v>0</v>
      </c>
      <c r="P58" s="106">
        <v>0</v>
      </c>
      <c r="Q58" s="106">
        <v>0</v>
      </c>
      <c r="R58" s="106">
        <v>0</v>
      </c>
      <c r="S58" s="106">
        <v>0</v>
      </c>
      <c r="T58" s="106">
        <v>-15</v>
      </c>
      <c r="U58" s="106"/>
      <c r="V58" s="106"/>
    </row>
    <row r="59" spans="1:22">
      <c r="A59" s="108" t="s">
        <v>71</v>
      </c>
      <c r="B59" s="109">
        <v>-8</v>
      </c>
      <c r="C59" s="106">
        <v>0</v>
      </c>
      <c r="D59" s="108">
        <v>0</v>
      </c>
      <c r="E59" s="106">
        <v>0</v>
      </c>
      <c r="F59" s="106">
        <v>0</v>
      </c>
      <c r="G59" s="106">
        <v>0</v>
      </c>
      <c r="H59" s="106">
        <v>0</v>
      </c>
      <c r="I59" s="106">
        <v>0</v>
      </c>
      <c r="J59" s="106">
        <v>0</v>
      </c>
      <c r="K59" s="106">
        <v>5</v>
      </c>
      <c r="L59" s="106">
        <v>-2</v>
      </c>
      <c r="M59" s="106">
        <v>-2</v>
      </c>
      <c r="N59" s="106">
        <v>1</v>
      </c>
      <c r="O59" s="106">
        <v>0</v>
      </c>
      <c r="P59" s="106">
        <v>0</v>
      </c>
      <c r="Q59" s="106">
        <v>-3</v>
      </c>
      <c r="R59" s="106">
        <v>-2</v>
      </c>
      <c r="S59" s="106">
        <v>-5</v>
      </c>
      <c r="T59" s="106">
        <v>-4</v>
      </c>
      <c r="U59" s="106"/>
      <c r="V59" s="106"/>
    </row>
    <row r="60" spans="1:22">
      <c r="A60" s="108" t="s">
        <v>73</v>
      </c>
      <c r="B60" s="109">
        <v>-2</v>
      </c>
      <c r="C60" s="106">
        <v>0</v>
      </c>
      <c r="D60" s="108">
        <v>0</v>
      </c>
      <c r="E60" s="106">
        <v>0</v>
      </c>
      <c r="F60" s="106">
        <v>0</v>
      </c>
      <c r="G60" s="106">
        <v>0</v>
      </c>
      <c r="H60" s="106">
        <v>0</v>
      </c>
      <c r="I60" s="106">
        <v>0</v>
      </c>
      <c r="J60" s="106">
        <v>0</v>
      </c>
      <c r="K60" s="106">
        <v>0</v>
      </c>
      <c r="L60" s="106">
        <v>-5</v>
      </c>
      <c r="M60" s="106">
        <v>0</v>
      </c>
      <c r="N60" s="106">
        <v>-5</v>
      </c>
      <c r="O60" s="106">
        <v>0</v>
      </c>
      <c r="P60" s="106">
        <v>0</v>
      </c>
      <c r="Q60" s="106">
        <v>-3</v>
      </c>
      <c r="R60" s="106">
        <v>1</v>
      </c>
      <c r="S60" s="106">
        <v>-2</v>
      </c>
      <c r="T60" s="106">
        <v>-7</v>
      </c>
      <c r="U60" s="106"/>
      <c r="V60" s="106"/>
    </row>
    <row r="61" spans="1:22">
      <c r="A61" s="108" t="s">
        <v>117</v>
      </c>
      <c r="B61" s="109">
        <v>52</v>
      </c>
      <c r="C61" s="106">
        <v>0</v>
      </c>
      <c r="D61" s="108">
        <v>0</v>
      </c>
      <c r="E61" s="106">
        <v>0</v>
      </c>
      <c r="F61" s="106">
        <v>-30</v>
      </c>
      <c r="G61" s="106">
        <v>-10</v>
      </c>
      <c r="H61" s="106">
        <v>-40</v>
      </c>
      <c r="I61" s="106">
        <v>0</v>
      </c>
      <c r="J61" s="106">
        <v>0</v>
      </c>
      <c r="K61" s="106">
        <v>-5</v>
      </c>
      <c r="L61" s="106">
        <v>-5</v>
      </c>
      <c r="M61" s="106">
        <v>-5</v>
      </c>
      <c r="N61" s="106">
        <v>-15</v>
      </c>
      <c r="O61" s="106">
        <v>5</v>
      </c>
      <c r="P61" s="106">
        <v>0</v>
      </c>
      <c r="Q61" s="106">
        <v>0</v>
      </c>
      <c r="R61" s="106">
        <v>0</v>
      </c>
      <c r="S61" s="106">
        <v>0</v>
      </c>
      <c r="T61" s="106">
        <v>-50</v>
      </c>
      <c r="U61" s="106"/>
      <c r="V61" s="106"/>
    </row>
    <row r="62" spans="1:22">
      <c r="A62" s="108" t="s">
        <v>30</v>
      </c>
      <c r="B62" s="109">
        <v>14</v>
      </c>
      <c r="C62" s="106">
        <v>0</v>
      </c>
      <c r="D62" s="108">
        <v>0</v>
      </c>
      <c r="E62" s="106">
        <v>0</v>
      </c>
      <c r="F62" s="106">
        <v>0</v>
      </c>
      <c r="G62" s="106">
        <v>0</v>
      </c>
      <c r="H62" s="106">
        <v>0</v>
      </c>
      <c r="I62" s="106">
        <v>0</v>
      </c>
      <c r="J62" s="106">
        <v>0</v>
      </c>
      <c r="K62" s="106">
        <v>0</v>
      </c>
      <c r="L62" s="106">
        <v>-5</v>
      </c>
      <c r="M62" s="106">
        <v>-2</v>
      </c>
      <c r="N62" s="106">
        <v>-7</v>
      </c>
      <c r="O62" s="106">
        <v>0</v>
      </c>
      <c r="P62" s="106">
        <v>0</v>
      </c>
      <c r="Q62" s="106">
        <v>-3</v>
      </c>
      <c r="R62" s="106">
        <v>-2</v>
      </c>
      <c r="S62" s="106">
        <v>-5</v>
      </c>
      <c r="T62" s="106">
        <v>-12</v>
      </c>
      <c r="U62" s="106"/>
      <c r="V62" s="106"/>
    </row>
    <row r="63" spans="1:22">
      <c r="A63" s="108" t="s">
        <v>33</v>
      </c>
      <c r="B63" s="109">
        <v>23</v>
      </c>
      <c r="C63" s="106">
        <v>0</v>
      </c>
      <c r="D63" s="108">
        <v>0</v>
      </c>
      <c r="E63" s="106">
        <v>0</v>
      </c>
      <c r="F63" s="106">
        <v>0</v>
      </c>
      <c r="G63" s="106">
        <v>0</v>
      </c>
      <c r="H63" s="106">
        <v>0</v>
      </c>
      <c r="I63" s="106">
        <v>-5</v>
      </c>
      <c r="J63" s="106">
        <v>0</v>
      </c>
      <c r="K63" s="106">
        <v>-5</v>
      </c>
      <c r="L63" s="106">
        <v>-2</v>
      </c>
      <c r="M63" s="106">
        <v>-2</v>
      </c>
      <c r="N63" s="106">
        <v>-14</v>
      </c>
      <c r="O63" s="106">
        <v>0</v>
      </c>
      <c r="P63" s="106">
        <v>-4</v>
      </c>
      <c r="Q63" s="106">
        <v>-3</v>
      </c>
      <c r="R63" s="106">
        <v>-2</v>
      </c>
      <c r="S63" s="106">
        <v>-5</v>
      </c>
      <c r="T63" s="106">
        <v>-23</v>
      </c>
      <c r="U63" s="106"/>
      <c r="V63" s="106"/>
    </row>
    <row r="64" spans="1:22">
      <c r="A64" s="108" t="s">
        <v>42</v>
      </c>
      <c r="B64" s="109">
        <v>49</v>
      </c>
      <c r="C64" s="106">
        <v>0</v>
      </c>
      <c r="D64" s="108">
        <v>0</v>
      </c>
      <c r="E64" s="106">
        <v>0</v>
      </c>
      <c r="F64" s="106">
        <v>0</v>
      </c>
      <c r="G64" s="106">
        <v>0</v>
      </c>
      <c r="H64" s="106">
        <v>0</v>
      </c>
      <c r="I64" s="106">
        <v>-10</v>
      </c>
      <c r="J64" s="106">
        <v>0</v>
      </c>
      <c r="K64" s="106">
        <v>-10</v>
      </c>
      <c r="L64" s="106">
        <v>-5</v>
      </c>
      <c r="M64" s="106">
        <v>-5</v>
      </c>
      <c r="N64" s="106">
        <v>-30</v>
      </c>
      <c r="O64" s="106">
        <v>0</v>
      </c>
      <c r="P64" s="106">
        <v>0</v>
      </c>
      <c r="Q64" s="106">
        <v>-3</v>
      </c>
      <c r="R64" s="106">
        <v>-2</v>
      </c>
      <c r="S64" s="106">
        <v>-5</v>
      </c>
      <c r="T64" s="106">
        <v>-35</v>
      </c>
      <c r="U64" s="106"/>
      <c r="V64" s="106"/>
    </row>
    <row r="65" spans="1:22">
      <c r="A65" s="108" t="s">
        <v>171</v>
      </c>
      <c r="B65" s="109">
        <v>-18</v>
      </c>
      <c r="C65" s="106">
        <v>0</v>
      </c>
      <c r="D65" s="108">
        <v>0</v>
      </c>
      <c r="E65" s="106">
        <v>0</v>
      </c>
      <c r="F65" s="106">
        <v>0</v>
      </c>
      <c r="G65" s="106">
        <v>0</v>
      </c>
      <c r="H65" s="106">
        <v>0</v>
      </c>
      <c r="I65" s="106">
        <v>0</v>
      </c>
      <c r="J65" s="106">
        <v>5</v>
      </c>
      <c r="K65" s="106">
        <v>0</v>
      </c>
      <c r="L65" s="106">
        <v>0</v>
      </c>
      <c r="M65" s="106">
        <v>0</v>
      </c>
      <c r="N65" s="106">
        <v>5</v>
      </c>
      <c r="O65" s="106">
        <v>0</v>
      </c>
      <c r="P65" s="106">
        <v>0</v>
      </c>
      <c r="Q65" s="106">
        <v>0</v>
      </c>
      <c r="R65" s="106">
        <v>-2</v>
      </c>
      <c r="S65" s="106">
        <v>-2</v>
      </c>
      <c r="T65" s="106">
        <v>3</v>
      </c>
      <c r="U65" s="106"/>
      <c r="V65" s="106"/>
    </row>
    <row r="66" spans="1:22">
      <c r="A66" s="108" t="s">
        <v>173</v>
      </c>
      <c r="B66" s="109">
        <v>-48</v>
      </c>
      <c r="C66" s="106">
        <v>0</v>
      </c>
      <c r="D66" s="108">
        <v>0</v>
      </c>
      <c r="E66" s="106">
        <v>0</v>
      </c>
      <c r="F66" s="106">
        <v>15</v>
      </c>
      <c r="G66" s="106">
        <v>5</v>
      </c>
      <c r="H66" s="106">
        <v>20</v>
      </c>
      <c r="I66" s="106">
        <v>0</v>
      </c>
      <c r="J66" s="106">
        <v>5</v>
      </c>
      <c r="K66" s="106">
        <v>0</v>
      </c>
      <c r="L66" s="106">
        <v>0</v>
      </c>
      <c r="M66" s="106">
        <v>0</v>
      </c>
      <c r="N66" s="106">
        <v>5</v>
      </c>
      <c r="O66" s="106">
        <v>0</v>
      </c>
      <c r="P66" s="106">
        <v>0</v>
      </c>
      <c r="Q66" s="106">
        <v>0</v>
      </c>
      <c r="R66" s="106">
        <v>0</v>
      </c>
      <c r="S66" s="106">
        <v>0</v>
      </c>
      <c r="T66" s="106">
        <v>25</v>
      </c>
      <c r="U66" s="106"/>
      <c r="V66" s="106"/>
    </row>
    <row r="67" spans="1:22">
      <c r="A67" s="108" t="s">
        <v>149</v>
      </c>
      <c r="B67" s="109">
        <v>18</v>
      </c>
      <c r="C67" s="106">
        <v>0</v>
      </c>
      <c r="D67" s="108">
        <v>0</v>
      </c>
      <c r="E67" s="106">
        <v>0</v>
      </c>
      <c r="F67" s="108">
        <v>-15</v>
      </c>
      <c r="G67" s="108">
        <v>-5</v>
      </c>
      <c r="H67" s="106">
        <v>-20</v>
      </c>
      <c r="I67" s="106">
        <v>0</v>
      </c>
      <c r="J67" s="106">
        <v>0</v>
      </c>
      <c r="K67" s="106">
        <v>0</v>
      </c>
      <c r="L67" s="106">
        <v>-5</v>
      </c>
      <c r="M67" s="106">
        <v>0</v>
      </c>
      <c r="N67" s="106">
        <v>-5</v>
      </c>
      <c r="O67" s="106">
        <v>0</v>
      </c>
      <c r="P67" s="106">
        <v>0</v>
      </c>
      <c r="Q67" s="106">
        <v>0</v>
      </c>
      <c r="R67" s="106">
        <v>-2</v>
      </c>
      <c r="S67" s="106">
        <v>-2</v>
      </c>
      <c r="T67" s="106">
        <v>-27</v>
      </c>
      <c r="U67" s="106"/>
      <c r="V67" s="106"/>
    </row>
    <row r="68" spans="1:22">
      <c r="A68" s="108" t="s">
        <v>64</v>
      </c>
      <c r="B68" s="109">
        <v>27</v>
      </c>
      <c r="C68" s="106">
        <v>0</v>
      </c>
      <c r="D68" s="108">
        <v>0</v>
      </c>
      <c r="E68" s="106">
        <v>0</v>
      </c>
      <c r="F68" s="106">
        <v>0</v>
      </c>
      <c r="G68" s="106">
        <v>0</v>
      </c>
      <c r="H68" s="106">
        <v>0</v>
      </c>
      <c r="I68" s="106">
        <v>0</v>
      </c>
      <c r="J68" s="106">
        <v>-5</v>
      </c>
      <c r="K68" s="106">
        <v>-10</v>
      </c>
      <c r="L68" s="106">
        <v>-3</v>
      </c>
      <c r="M68" s="106">
        <v>-5</v>
      </c>
      <c r="N68" s="106">
        <v>-23</v>
      </c>
      <c r="O68" s="106">
        <v>0</v>
      </c>
      <c r="P68" s="106">
        <v>0</v>
      </c>
      <c r="Q68" s="106">
        <v>-3</v>
      </c>
      <c r="R68" s="106">
        <v>3</v>
      </c>
      <c r="S68" s="106">
        <v>0</v>
      </c>
      <c r="T68" s="106">
        <v>-23</v>
      </c>
      <c r="U68" s="106"/>
      <c r="V68" s="106"/>
    </row>
    <row r="69" spans="1:22">
      <c r="A69" s="108" t="s">
        <v>85</v>
      </c>
      <c r="B69" s="109">
        <v>18</v>
      </c>
      <c r="C69" s="106">
        <v>0</v>
      </c>
      <c r="D69" s="106">
        <v>-0.5</v>
      </c>
      <c r="E69" s="106">
        <v>-0.5</v>
      </c>
      <c r="F69" s="106">
        <v>0</v>
      </c>
      <c r="G69" s="106">
        <v>0</v>
      </c>
      <c r="H69" s="106">
        <v>0</v>
      </c>
      <c r="I69" s="106">
        <v>0</v>
      </c>
      <c r="J69" s="106">
        <v>0</v>
      </c>
      <c r="K69" s="106">
        <v>0</v>
      </c>
      <c r="L69" s="106">
        <v>-2</v>
      </c>
      <c r="M69" s="106">
        <v>0</v>
      </c>
      <c r="N69" s="106">
        <v>-2</v>
      </c>
      <c r="O69" s="106">
        <v>0</v>
      </c>
      <c r="P69" s="106">
        <v>0</v>
      </c>
      <c r="Q69" s="106">
        <v>-3</v>
      </c>
      <c r="R69" s="106">
        <v>0</v>
      </c>
      <c r="S69" s="106">
        <v>-3</v>
      </c>
      <c r="T69" s="106">
        <v>-25</v>
      </c>
      <c r="U69" s="106"/>
      <c r="V69" s="106"/>
    </row>
    <row r="70" spans="1:22">
      <c r="A70" s="108" t="s">
        <v>36</v>
      </c>
      <c r="B70" s="109">
        <v>31</v>
      </c>
      <c r="C70" s="106">
        <v>0</v>
      </c>
      <c r="D70" s="106">
        <v>0</v>
      </c>
      <c r="E70" s="106">
        <v>0</v>
      </c>
      <c r="F70" s="106">
        <v>0</v>
      </c>
      <c r="G70" s="106">
        <v>0</v>
      </c>
      <c r="H70" s="106">
        <v>0</v>
      </c>
      <c r="I70" s="106">
        <v>0</v>
      </c>
      <c r="J70" s="106">
        <v>0</v>
      </c>
      <c r="K70" s="106">
        <v>-10</v>
      </c>
      <c r="L70" s="106">
        <v>-5</v>
      </c>
      <c r="M70" s="106">
        <v>-5</v>
      </c>
      <c r="N70" s="106">
        <v>-20</v>
      </c>
      <c r="O70" s="106">
        <v>0</v>
      </c>
      <c r="P70" s="106">
        <v>0</v>
      </c>
      <c r="Q70" s="106">
        <v>-3</v>
      </c>
      <c r="R70" s="106">
        <v>0</v>
      </c>
      <c r="S70" s="106">
        <v>-3</v>
      </c>
      <c r="T70" s="106">
        <v>-23</v>
      </c>
      <c r="U70" s="106"/>
      <c r="V70" s="106"/>
    </row>
    <row r="71" spans="1:22">
      <c r="A71" s="108" t="s">
        <v>153</v>
      </c>
      <c r="B71" s="109">
        <v>7</v>
      </c>
      <c r="C71" s="106">
        <v>0</v>
      </c>
      <c r="D71" s="106">
        <v>-0.5</v>
      </c>
      <c r="E71" s="106">
        <v>-0.5</v>
      </c>
      <c r="F71" s="106">
        <v>0</v>
      </c>
      <c r="G71" s="106">
        <v>0</v>
      </c>
      <c r="H71" s="106">
        <v>0</v>
      </c>
      <c r="I71" s="106">
        <v>0</v>
      </c>
      <c r="J71" s="106">
        <v>5</v>
      </c>
      <c r="K71" s="106">
        <v>0</v>
      </c>
      <c r="L71" s="106">
        <v>0</v>
      </c>
      <c r="M71" s="106">
        <v>0</v>
      </c>
      <c r="N71" s="106">
        <v>5</v>
      </c>
      <c r="O71" s="106">
        <v>0</v>
      </c>
      <c r="P71" s="106">
        <v>0</v>
      </c>
      <c r="Q71" s="106">
        <v>0</v>
      </c>
      <c r="R71" s="106">
        <v>-2</v>
      </c>
      <c r="S71" s="106">
        <v>-2</v>
      </c>
      <c r="T71" s="106">
        <v>-17</v>
      </c>
      <c r="U71" s="106"/>
      <c r="V71" s="106"/>
    </row>
    <row r="72" spans="1:22">
      <c r="A72" s="108" t="s">
        <v>81</v>
      </c>
      <c r="B72" s="109">
        <v>67</v>
      </c>
      <c r="C72" s="106">
        <v>0</v>
      </c>
      <c r="D72" s="106">
        <v>0</v>
      </c>
      <c r="E72" s="106">
        <v>0</v>
      </c>
      <c r="F72" s="106">
        <v>-30</v>
      </c>
      <c r="G72" s="106">
        <v>-5</v>
      </c>
      <c r="H72" s="106">
        <v>-35</v>
      </c>
      <c r="I72" s="106">
        <v>-5</v>
      </c>
      <c r="J72" s="106">
        <v>0</v>
      </c>
      <c r="K72" s="106">
        <v>-5</v>
      </c>
      <c r="L72" s="106">
        <v>-5</v>
      </c>
      <c r="M72" s="106">
        <v>-2</v>
      </c>
      <c r="N72" s="106">
        <v>-17</v>
      </c>
      <c r="O72" s="106">
        <v>0</v>
      </c>
      <c r="P72" s="106">
        <v>0</v>
      </c>
      <c r="Q72" s="106">
        <v>-3</v>
      </c>
      <c r="R72" s="106">
        <v>0</v>
      </c>
      <c r="S72" s="106">
        <v>-3</v>
      </c>
      <c r="T72" s="106">
        <v>-55</v>
      </c>
      <c r="U72" s="106"/>
      <c r="V72" s="106"/>
    </row>
    <row r="73" spans="1:22">
      <c r="A73" s="108" t="s">
        <v>175</v>
      </c>
      <c r="B73" s="109">
        <v>-13</v>
      </c>
      <c r="C73" s="106">
        <v>0</v>
      </c>
      <c r="D73" s="106">
        <v>-0.5</v>
      </c>
      <c r="E73" s="106">
        <v>-0.5</v>
      </c>
      <c r="F73" s="106">
        <v>15</v>
      </c>
      <c r="G73" s="106">
        <v>0</v>
      </c>
      <c r="H73" s="106">
        <v>15</v>
      </c>
      <c r="I73" s="106">
        <v>0</v>
      </c>
      <c r="J73" s="106">
        <v>5</v>
      </c>
      <c r="K73" s="106">
        <v>5</v>
      </c>
      <c r="L73" s="106">
        <v>-3</v>
      </c>
      <c r="M73" s="106">
        <v>0</v>
      </c>
      <c r="N73" s="106">
        <v>7</v>
      </c>
      <c r="O73" s="106">
        <v>0</v>
      </c>
      <c r="P73" s="106">
        <v>0</v>
      </c>
      <c r="Q73" s="106">
        <v>0</v>
      </c>
      <c r="R73" s="106">
        <v>0</v>
      </c>
      <c r="S73" s="106">
        <v>0</v>
      </c>
      <c r="T73" s="106">
        <v>2</v>
      </c>
      <c r="U73" s="106"/>
      <c r="V73" s="106"/>
    </row>
    <row r="74" spans="1:22">
      <c r="A74" s="108" t="s">
        <v>107</v>
      </c>
      <c r="B74" s="109">
        <v>-32</v>
      </c>
      <c r="C74" s="106">
        <v>0</v>
      </c>
      <c r="D74" s="106">
        <v>0</v>
      </c>
      <c r="E74" s="106">
        <v>0</v>
      </c>
      <c r="F74" s="106">
        <v>0</v>
      </c>
      <c r="G74" s="106">
        <v>5</v>
      </c>
      <c r="H74" s="106">
        <v>5</v>
      </c>
      <c r="I74" s="106">
        <v>0</v>
      </c>
      <c r="J74" s="106">
        <v>0</v>
      </c>
      <c r="K74" s="106">
        <v>0</v>
      </c>
      <c r="L74" s="106">
        <v>0</v>
      </c>
      <c r="M74" s="106">
        <v>0</v>
      </c>
      <c r="N74" s="106">
        <v>0</v>
      </c>
      <c r="O74" s="106">
        <v>5</v>
      </c>
      <c r="P74" s="106">
        <v>0</v>
      </c>
      <c r="Q74" s="106">
        <v>-3</v>
      </c>
      <c r="R74" s="106">
        <v>0</v>
      </c>
      <c r="S74" s="106">
        <v>-3</v>
      </c>
      <c r="T74" s="106">
        <v>7</v>
      </c>
      <c r="U74" s="106"/>
      <c r="V74" s="106"/>
    </row>
    <row r="75" spans="1:22">
      <c r="A75" s="108" t="s">
        <v>111</v>
      </c>
      <c r="B75" s="109">
        <v>-28</v>
      </c>
      <c r="C75" s="106">
        <v>0</v>
      </c>
      <c r="D75" s="106">
        <v>0</v>
      </c>
      <c r="E75" s="106">
        <v>0</v>
      </c>
      <c r="F75" s="106">
        <v>0</v>
      </c>
      <c r="G75" s="106">
        <v>5</v>
      </c>
      <c r="H75" s="106">
        <v>5</v>
      </c>
      <c r="I75" s="106">
        <v>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106">
        <v>0</v>
      </c>
      <c r="Q75" s="106">
        <v>0</v>
      </c>
      <c r="R75" s="106">
        <v>0</v>
      </c>
      <c r="S75" s="106">
        <v>0</v>
      </c>
      <c r="T75" s="106">
        <v>5</v>
      </c>
      <c r="U75" s="106"/>
      <c r="V75" s="106"/>
    </row>
    <row r="76" spans="1:22">
      <c r="A76" s="108" t="s">
        <v>185</v>
      </c>
      <c r="B76" s="109">
        <v>-43</v>
      </c>
      <c r="C76" s="106">
        <v>0</v>
      </c>
      <c r="D76" s="106">
        <v>0</v>
      </c>
      <c r="E76" s="106">
        <v>0</v>
      </c>
      <c r="F76" s="106">
        <v>30</v>
      </c>
      <c r="G76" s="106">
        <v>10</v>
      </c>
      <c r="H76" s="106">
        <v>40</v>
      </c>
      <c r="I76" s="106">
        <v>-5</v>
      </c>
      <c r="J76" s="106">
        <v>-5</v>
      </c>
      <c r="K76" s="106">
        <v>-5</v>
      </c>
      <c r="L76" s="106">
        <v>-5</v>
      </c>
      <c r="M76" s="106">
        <v>0</v>
      </c>
      <c r="N76" s="106">
        <v>-20</v>
      </c>
      <c r="O76" s="106">
        <v>0</v>
      </c>
      <c r="P76" s="106">
        <v>0</v>
      </c>
      <c r="Q76" s="106">
        <v>-3</v>
      </c>
      <c r="R76" s="106">
        <v>2</v>
      </c>
      <c r="S76" s="106">
        <v>-1</v>
      </c>
      <c r="T76" s="106">
        <v>19</v>
      </c>
      <c r="U76" s="106"/>
      <c r="V76" s="106"/>
    </row>
    <row r="77" spans="1:22">
      <c r="A77" s="108" t="s">
        <v>27</v>
      </c>
      <c r="B77" s="109">
        <v>1</v>
      </c>
      <c r="C77" s="106">
        <v>0</v>
      </c>
      <c r="D77" s="106">
        <v>0</v>
      </c>
      <c r="E77" s="106">
        <v>0</v>
      </c>
      <c r="F77" s="106">
        <v>0</v>
      </c>
      <c r="G77" s="106">
        <v>0</v>
      </c>
      <c r="H77" s="106">
        <v>0</v>
      </c>
      <c r="I77" s="106">
        <v>0</v>
      </c>
      <c r="J77" s="106">
        <v>0</v>
      </c>
      <c r="K77" s="106">
        <v>-5</v>
      </c>
      <c r="L77" s="106">
        <v>0</v>
      </c>
      <c r="M77" s="106">
        <v>0</v>
      </c>
      <c r="N77" s="106">
        <v>-5</v>
      </c>
      <c r="O77" s="106">
        <v>0</v>
      </c>
      <c r="P77" s="106">
        <v>0</v>
      </c>
      <c r="Q77" s="106">
        <v>0</v>
      </c>
      <c r="R77" s="106">
        <v>0</v>
      </c>
      <c r="S77" s="106">
        <v>0</v>
      </c>
      <c r="T77" s="106">
        <v>-5</v>
      </c>
      <c r="U77" s="106"/>
      <c r="V77" s="106"/>
    </row>
    <row r="78" spans="1:22">
      <c r="A78" s="108" t="s">
        <v>151</v>
      </c>
      <c r="B78" s="109">
        <v>39</v>
      </c>
      <c r="C78" s="106">
        <v>0</v>
      </c>
      <c r="D78" s="106">
        <v>0</v>
      </c>
      <c r="E78" s="106">
        <v>0</v>
      </c>
      <c r="F78" s="106">
        <v>-15</v>
      </c>
      <c r="G78" s="106">
        <v>-5</v>
      </c>
      <c r="H78" s="106">
        <v>-20</v>
      </c>
      <c r="I78" s="106">
        <v>-10</v>
      </c>
      <c r="J78" s="106">
        <v>0</v>
      </c>
      <c r="K78" s="106">
        <v>-5</v>
      </c>
      <c r="L78" s="106">
        <v>-5</v>
      </c>
      <c r="M78" s="106">
        <v>-5</v>
      </c>
      <c r="N78" s="106">
        <v>-25</v>
      </c>
      <c r="O78" s="106">
        <v>0</v>
      </c>
      <c r="P78" s="106">
        <v>0</v>
      </c>
      <c r="Q78" s="106">
        <v>-3</v>
      </c>
      <c r="R78" s="106">
        <v>-2</v>
      </c>
      <c r="S78" s="106">
        <v>-3</v>
      </c>
      <c r="T78" s="106">
        <v>-48</v>
      </c>
      <c r="U78" s="106"/>
      <c r="V78" s="106"/>
    </row>
    <row r="79" spans="1:22">
      <c r="A79" s="108" t="s">
        <v>75</v>
      </c>
      <c r="B79" s="109">
        <v>49</v>
      </c>
      <c r="C79" s="106">
        <v>0</v>
      </c>
      <c r="D79" s="106">
        <v>-0.5</v>
      </c>
      <c r="E79" s="106">
        <v>-0.5</v>
      </c>
      <c r="F79" s="106">
        <v>0</v>
      </c>
      <c r="G79" s="106">
        <v>0</v>
      </c>
      <c r="H79" s="106">
        <v>0</v>
      </c>
      <c r="I79" s="106">
        <v>0</v>
      </c>
      <c r="J79" s="106">
        <v>0</v>
      </c>
      <c r="K79" s="106">
        <v>-10</v>
      </c>
      <c r="L79" s="106">
        <v>-5</v>
      </c>
      <c r="M79" s="106">
        <v>-5</v>
      </c>
      <c r="N79" s="106">
        <v>-20</v>
      </c>
      <c r="O79" s="106">
        <v>0</v>
      </c>
      <c r="P79" s="106">
        <v>0</v>
      </c>
      <c r="Q79" s="106">
        <v>0</v>
      </c>
      <c r="R79" s="106">
        <v>0</v>
      </c>
      <c r="S79" s="106">
        <v>0</v>
      </c>
      <c r="T79" s="106">
        <v>-40</v>
      </c>
      <c r="U79" s="106"/>
      <c r="V79" s="106"/>
    </row>
    <row r="80" spans="1:22">
      <c r="A80" s="108" t="s">
        <v>165</v>
      </c>
      <c r="B80" s="109">
        <v>-13</v>
      </c>
      <c r="C80" s="106">
        <v>0</v>
      </c>
      <c r="D80" s="106">
        <v>0</v>
      </c>
      <c r="E80" s="106">
        <v>0</v>
      </c>
      <c r="F80" s="106">
        <v>15</v>
      </c>
      <c r="G80" s="106">
        <v>5</v>
      </c>
      <c r="H80" s="106">
        <v>20</v>
      </c>
      <c r="I80" s="106">
        <v>0</v>
      </c>
      <c r="J80" s="106">
        <v>0</v>
      </c>
      <c r="K80" s="106">
        <v>-5</v>
      </c>
      <c r="L80" s="106">
        <v>-3</v>
      </c>
      <c r="M80" s="106">
        <v>0</v>
      </c>
      <c r="N80" s="106">
        <v>-8</v>
      </c>
      <c r="O80" s="106">
        <v>0</v>
      </c>
      <c r="P80" s="106">
        <v>0</v>
      </c>
      <c r="Q80" s="106">
        <v>0</v>
      </c>
      <c r="R80" s="106">
        <v>-2</v>
      </c>
      <c r="S80" s="106">
        <v>-2</v>
      </c>
      <c r="T80" s="106">
        <v>0</v>
      </c>
      <c r="U80" s="106"/>
      <c r="V80" s="106"/>
    </row>
    <row r="81" spans="1:22">
      <c r="A81" s="108" t="s">
        <v>91</v>
      </c>
      <c r="B81" s="109">
        <v>9</v>
      </c>
      <c r="C81" s="106">
        <v>0</v>
      </c>
      <c r="D81" s="106">
        <v>-0.5</v>
      </c>
      <c r="E81" s="106">
        <v>-0.5</v>
      </c>
      <c r="F81" s="106">
        <v>0</v>
      </c>
      <c r="G81" s="106">
        <v>5</v>
      </c>
      <c r="H81" s="106">
        <v>5</v>
      </c>
      <c r="I81" s="106">
        <v>0</v>
      </c>
      <c r="J81" s="106">
        <v>0</v>
      </c>
      <c r="K81" s="106">
        <v>0</v>
      </c>
      <c r="L81" s="106">
        <v>-2</v>
      </c>
      <c r="M81" s="106">
        <v>0</v>
      </c>
      <c r="N81" s="106">
        <v>-2</v>
      </c>
      <c r="O81" s="106">
        <v>0</v>
      </c>
      <c r="P81" s="106">
        <v>0</v>
      </c>
      <c r="Q81" s="106">
        <v>0</v>
      </c>
      <c r="R81" s="106">
        <v>1</v>
      </c>
      <c r="S81" s="106">
        <v>1</v>
      </c>
      <c r="T81" s="106">
        <v>-16</v>
      </c>
      <c r="U81" s="106"/>
      <c r="V81" s="106"/>
    </row>
    <row r="82" spans="1:22">
      <c r="A82" s="108" t="s">
        <v>143</v>
      </c>
      <c r="B82" s="109">
        <v>-6</v>
      </c>
      <c r="C82" s="106">
        <v>0</v>
      </c>
      <c r="D82" s="106">
        <v>-0.5</v>
      </c>
      <c r="E82" s="106">
        <v>-0.5</v>
      </c>
      <c r="F82" s="106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0</v>
      </c>
      <c r="O82" s="106">
        <v>0</v>
      </c>
      <c r="P82" s="106">
        <v>0</v>
      </c>
      <c r="Q82" s="106">
        <v>0</v>
      </c>
      <c r="R82" s="106">
        <v>0</v>
      </c>
      <c r="S82" s="106">
        <v>0</v>
      </c>
      <c r="T82" s="106">
        <v>-10</v>
      </c>
      <c r="U82" s="106"/>
      <c r="V82" s="106"/>
    </row>
    <row r="83" spans="1:22">
      <c r="A83" s="108" t="s">
        <v>181</v>
      </c>
      <c r="B83" s="109">
        <v>12</v>
      </c>
      <c r="C83" s="106">
        <v>0</v>
      </c>
      <c r="D83" s="108">
        <v>0</v>
      </c>
      <c r="E83" s="106">
        <v>0</v>
      </c>
      <c r="F83" s="106">
        <v>0</v>
      </c>
      <c r="G83" s="106">
        <v>0</v>
      </c>
      <c r="H83" s="106">
        <v>0</v>
      </c>
      <c r="I83" s="106">
        <v>0</v>
      </c>
      <c r="J83" s="106">
        <v>5</v>
      </c>
      <c r="K83" s="106">
        <v>-10</v>
      </c>
      <c r="L83" s="106">
        <v>-5</v>
      </c>
      <c r="M83" s="106">
        <v>0</v>
      </c>
      <c r="N83" s="106">
        <v>-10</v>
      </c>
      <c r="O83" s="106">
        <v>0</v>
      </c>
      <c r="P83" s="106">
        <v>-4</v>
      </c>
      <c r="Q83" s="106">
        <v>0</v>
      </c>
      <c r="R83" s="106">
        <v>-3</v>
      </c>
      <c r="S83" s="106">
        <v>-7</v>
      </c>
      <c r="T83" s="106">
        <v>-17</v>
      </c>
      <c r="U83" s="106"/>
      <c r="V83" s="106"/>
    </row>
    <row r="84" spans="1:22">
      <c r="A84" s="108" t="s">
        <v>79</v>
      </c>
      <c r="B84" s="109">
        <v>63</v>
      </c>
      <c r="C84" s="106">
        <v>0</v>
      </c>
      <c r="D84" s="106">
        <v>0</v>
      </c>
      <c r="E84" s="106">
        <v>0</v>
      </c>
      <c r="F84" s="106">
        <v>-30</v>
      </c>
      <c r="G84" s="106">
        <v>-10</v>
      </c>
      <c r="H84" s="106">
        <v>-40</v>
      </c>
      <c r="I84" s="106">
        <v>0</v>
      </c>
      <c r="J84" s="106">
        <v>0</v>
      </c>
      <c r="K84" s="106">
        <v>-5</v>
      </c>
      <c r="L84" s="106">
        <v>-2</v>
      </c>
      <c r="M84" s="106">
        <v>-5</v>
      </c>
      <c r="N84" s="106">
        <v>-12</v>
      </c>
      <c r="O84" s="106">
        <v>0</v>
      </c>
      <c r="P84" s="106">
        <v>0</v>
      </c>
      <c r="Q84" s="106">
        <v>0</v>
      </c>
      <c r="R84" s="106">
        <v>2</v>
      </c>
      <c r="S84" s="106">
        <v>2</v>
      </c>
      <c r="T84" s="106">
        <v>-50</v>
      </c>
      <c r="U84" s="106"/>
      <c r="V84" s="106"/>
    </row>
    <row r="85" spans="1:22">
      <c r="A85" s="108" t="s">
        <v>221</v>
      </c>
      <c r="B85" s="109">
        <v>-8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-5</v>
      </c>
      <c r="J85" s="106">
        <v>5</v>
      </c>
      <c r="K85" s="106">
        <v>-5</v>
      </c>
      <c r="L85" s="106">
        <v>2</v>
      </c>
      <c r="M85" s="106">
        <v>-5</v>
      </c>
      <c r="N85" s="106">
        <v>-8</v>
      </c>
      <c r="O85" s="106">
        <v>0</v>
      </c>
      <c r="P85" s="106">
        <v>0</v>
      </c>
      <c r="Q85" s="106">
        <v>0</v>
      </c>
      <c r="R85" s="106">
        <v>0</v>
      </c>
      <c r="S85" s="106">
        <v>0</v>
      </c>
      <c r="T85" s="106">
        <v>-8</v>
      </c>
      <c r="U85" s="106"/>
      <c r="V85" s="106"/>
    </row>
    <row r="86" spans="1:22">
      <c r="A86" s="108" t="s">
        <v>203</v>
      </c>
      <c r="B86" s="109">
        <v>-30</v>
      </c>
      <c r="C86" s="106">
        <v>0</v>
      </c>
      <c r="D86" s="106">
        <v>0</v>
      </c>
      <c r="E86" s="106">
        <v>0</v>
      </c>
      <c r="F86" s="106">
        <v>0</v>
      </c>
      <c r="G86" s="106">
        <v>5</v>
      </c>
      <c r="H86" s="106">
        <v>5</v>
      </c>
      <c r="I86" s="106">
        <v>0</v>
      </c>
      <c r="J86" s="106">
        <v>5</v>
      </c>
      <c r="K86" s="106">
        <v>0</v>
      </c>
      <c r="L86" s="106">
        <v>0</v>
      </c>
      <c r="M86" s="106">
        <v>0</v>
      </c>
      <c r="N86" s="106">
        <v>5</v>
      </c>
      <c r="O86" s="106">
        <v>0</v>
      </c>
      <c r="P86" s="106">
        <v>0</v>
      </c>
      <c r="Q86" s="106">
        <v>0</v>
      </c>
      <c r="R86" s="106">
        <v>0</v>
      </c>
      <c r="S86" s="106">
        <v>0</v>
      </c>
      <c r="T86" s="106">
        <v>10</v>
      </c>
      <c r="U86" s="106"/>
      <c r="V86" s="106"/>
    </row>
    <row r="87" spans="1:22">
      <c r="A87" s="108" t="s">
        <v>49</v>
      </c>
      <c r="B87" s="109">
        <v>9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0</v>
      </c>
      <c r="I87" s="106">
        <v>0</v>
      </c>
      <c r="J87" s="106">
        <v>-5</v>
      </c>
      <c r="K87" s="106">
        <v>0</v>
      </c>
      <c r="L87" s="106">
        <v>0</v>
      </c>
      <c r="M87" s="106">
        <v>-2</v>
      </c>
      <c r="N87" s="106">
        <v>-7</v>
      </c>
      <c r="O87" s="106">
        <v>0</v>
      </c>
      <c r="P87" s="106">
        <v>0</v>
      </c>
      <c r="Q87" s="106">
        <v>-3</v>
      </c>
      <c r="R87" s="106">
        <v>0</v>
      </c>
      <c r="S87" s="106">
        <v>-3</v>
      </c>
      <c r="T87" s="106">
        <v>-10</v>
      </c>
      <c r="U87" s="106"/>
      <c r="V87" s="106"/>
    </row>
    <row r="88" spans="1:22">
      <c r="A88" s="108" t="s">
        <v>193</v>
      </c>
      <c r="B88" s="109">
        <v>-5</v>
      </c>
      <c r="C88" s="106">
        <v>0</v>
      </c>
      <c r="D88" s="106">
        <v>0</v>
      </c>
      <c r="E88" s="106">
        <v>0</v>
      </c>
      <c r="F88" s="106">
        <v>-15</v>
      </c>
      <c r="G88" s="106">
        <v>0</v>
      </c>
      <c r="H88" s="106">
        <v>-15</v>
      </c>
      <c r="I88" s="106">
        <v>0</v>
      </c>
      <c r="J88" s="106">
        <v>5</v>
      </c>
      <c r="K88" s="106">
        <v>0</v>
      </c>
      <c r="L88" s="106">
        <v>0</v>
      </c>
      <c r="M88" s="106">
        <v>3</v>
      </c>
      <c r="N88" s="106">
        <v>8</v>
      </c>
      <c r="O88" s="106">
        <v>0</v>
      </c>
      <c r="P88" s="106">
        <v>0</v>
      </c>
      <c r="Q88" s="106">
        <v>0</v>
      </c>
      <c r="R88" s="106">
        <v>-2</v>
      </c>
      <c r="S88" s="106">
        <v>-2</v>
      </c>
      <c r="T88" s="106">
        <v>-9</v>
      </c>
      <c r="U88" s="106"/>
      <c r="V88" s="106"/>
    </row>
    <row r="89" spans="1:22">
      <c r="A89" s="108" t="s">
        <v>62</v>
      </c>
      <c r="B89" s="109">
        <v>-3</v>
      </c>
      <c r="C89" s="106">
        <v>0</v>
      </c>
      <c r="D89" s="106">
        <v>0</v>
      </c>
      <c r="E89" s="106">
        <v>0</v>
      </c>
      <c r="F89" s="106">
        <v>0</v>
      </c>
      <c r="G89" s="106">
        <v>0</v>
      </c>
      <c r="H89" s="106">
        <v>0</v>
      </c>
      <c r="I89" s="106">
        <v>-5</v>
      </c>
      <c r="J89" s="106">
        <v>5</v>
      </c>
      <c r="K89" s="106">
        <v>0</v>
      </c>
      <c r="L89" s="106">
        <v>0</v>
      </c>
      <c r="M89" s="106">
        <v>-2</v>
      </c>
      <c r="N89" s="106">
        <v>-2</v>
      </c>
      <c r="O89" s="106">
        <v>0</v>
      </c>
      <c r="P89" s="106">
        <v>0</v>
      </c>
      <c r="Q89" s="106">
        <v>-3</v>
      </c>
      <c r="R89" s="106">
        <v>-1</v>
      </c>
      <c r="S89" s="106">
        <v>-4</v>
      </c>
      <c r="T89" s="106">
        <v>-6</v>
      </c>
      <c r="U89" s="106"/>
      <c r="V89" s="106"/>
    </row>
    <row r="90" spans="1:22">
      <c r="A90" s="108" t="s">
        <v>209</v>
      </c>
      <c r="B90" s="109">
        <v>-21</v>
      </c>
      <c r="C90" s="106">
        <v>0</v>
      </c>
      <c r="D90" s="106">
        <v>0</v>
      </c>
      <c r="E90" s="106">
        <v>0</v>
      </c>
      <c r="F90" s="106">
        <v>0</v>
      </c>
      <c r="G90" s="106">
        <v>0</v>
      </c>
      <c r="H90" s="106">
        <v>0</v>
      </c>
      <c r="I90" s="106">
        <v>0</v>
      </c>
      <c r="J90" s="106">
        <v>5</v>
      </c>
      <c r="K90" s="106">
        <v>0</v>
      </c>
      <c r="L90" s="106">
        <v>0</v>
      </c>
      <c r="M90" s="106">
        <v>0</v>
      </c>
      <c r="N90" s="106">
        <v>5</v>
      </c>
      <c r="O90" s="106">
        <v>0</v>
      </c>
      <c r="P90" s="106">
        <v>0</v>
      </c>
      <c r="Q90" s="106">
        <v>0</v>
      </c>
      <c r="R90" s="106">
        <v>0</v>
      </c>
      <c r="S90" s="106">
        <v>0</v>
      </c>
      <c r="T90" s="106">
        <v>5</v>
      </c>
      <c r="U90" s="106"/>
      <c r="V90" s="106"/>
    </row>
    <row r="91" spans="1:22">
      <c r="A91" s="108" t="s">
        <v>101</v>
      </c>
      <c r="B91" s="109">
        <v>-8</v>
      </c>
      <c r="C91" s="106">
        <v>0</v>
      </c>
      <c r="D91" s="106">
        <v>0</v>
      </c>
      <c r="E91" s="106">
        <v>0</v>
      </c>
      <c r="F91" s="106">
        <v>0</v>
      </c>
      <c r="G91" s="106">
        <v>0</v>
      </c>
      <c r="H91" s="106">
        <v>0</v>
      </c>
      <c r="I91" s="106">
        <v>0</v>
      </c>
      <c r="J91" s="106">
        <v>0</v>
      </c>
      <c r="K91" s="106">
        <v>0</v>
      </c>
      <c r="L91" s="106">
        <v>-5</v>
      </c>
      <c r="M91" s="106">
        <v>0</v>
      </c>
      <c r="N91" s="106">
        <v>-5</v>
      </c>
      <c r="O91" s="106">
        <v>0</v>
      </c>
      <c r="P91" s="106">
        <v>0</v>
      </c>
      <c r="Q91" s="106">
        <v>-3</v>
      </c>
      <c r="R91" s="106">
        <v>1</v>
      </c>
      <c r="S91" s="106">
        <v>-2</v>
      </c>
      <c r="T91" s="106">
        <v>-7</v>
      </c>
      <c r="U91" s="106"/>
      <c r="V91" s="106"/>
    </row>
    <row r="92" spans="1:22">
      <c r="A92" s="108" t="s">
        <v>131</v>
      </c>
      <c r="B92" s="109">
        <v>3</v>
      </c>
      <c r="C92" s="106">
        <v>0</v>
      </c>
      <c r="D92" s="106">
        <v>-0.5</v>
      </c>
      <c r="E92" s="106">
        <v>-0.5</v>
      </c>
      <c r="F92" s="106">
        <v>15</v>
      </c>
      <c r="G92" s="106">
        <v>5</v>
      </c>
      <c r="H92" s="106">
        <v>20</v>
      </c>
      <c r="I92" s="106">
        <v>-5</v>
      </c>
      <c r="J92" s="106">
        <v>0</v>
      </c>
      <c r="K92" s="106">
        <v>-5</v>
      </c>
      <c r="L92" s="106">
        <v>0</v>
      </c>
      <c r="M92" s="106">
        <v>0</v>
      </c>
      <c r="N92" s="106">
        <v>-10</v>
      </c>
      <c r="O92" s="106">
        <v>0</v>
      </c>
      <c r="P92" s="106">
        <v>0</v>
      </c>
      <c r="Q92" s="106">
        <v>-3</v>
      </c>
      <c r="R92" s="106">
        <v>0</v>
      </c>
      <c r="S92" s="106">
        <v>-3</v>
      </c>
      <c r="T92" s="106">
        <v>-13</v>
      </c>
      <c r="U92" s="106"/>
      <c r="V92" s="106"/>
    </row>
    <row r="93" spans="1:22">
      <c r="A93" s="108" t="s">
        <v>231</v>
      </c>
      <c r="B93" s="109">
        <v>-8</v>
      </c>
      <c r="C93" s="106">
        <v>0</v>
      </c>
      <c r="D93" s="106">
        <v>0</v>
      </c>
      <c r="E93" s="106">
        <v>0</v>
      </c>
      <c r="F93" s="106">
        <v>0</v>
      </c>
      <c r="G93" s="106">
        <v>0</v>
      </c>
      <c r="H93" s="106">
        <v>0</v>
      </c>
      <c r="I93" s="106">
        <v>10</v>
      </c>
      <c r="J93" s="106">
        <v>5</v>
      </c>
      <c r="K93" s="106">
        <v>0</v>
      </c>
      <c r="L93" s="106">
        <v>-3</v>
      </c>
      <c r="M93" s="106">
        <v>0</v>
      </c>
      <c r="N93" s="106">
        <v>12</v>
      </c>
      <c r="O93" s="106">
        <v>0</v>
      </c>
      <c r="P93" s="106">
        <v>0</v>
      </c>
      <c r="Q93" s="106">
        <v>0</v>
      </c>
      <c r="R93" s="106">
        <v>0</v>
      </c>
      <c r="S93" s="106">
        <v>0</v>
      </c>
      <c r="T93" s="106">
        <v>12</v>
      </c>
      <c r="U93" s="106"/>
      <c r="V93" s="106"/>
    </row>
    <row r="94" spans="1:22">
      <c r="A94" s="108" t="s">
        <v>219</v>
      </c>
      <c r="B94" s="109">
        <v>-13</v>
      </c>
      <c r="C94" s="106">
        <v>0</v>
      </c>
      <c r="D94" s="106">
        <v>-0.5</v>
      </c>
      <c r="E94" s="106">
        <v>-0.5</v>
      </c>
      <c r="F94" s="106">
        <v>0</v>
      </c>
      <c r="G94" s="106">
        <v>0</v>
      </c>
      <c r="H94" s="106">
        <v>0</v>
      </c>
      <c r="I94" s="106">
        <v>0</v>
      </c>
      <c r="J94" s="106">
        <v>0</v>
      </c>
      <c r="K94" s="106">
        <v>0</v>
      </c>
      <c r="L94" s="106">
        <v>-3</v>
      </c>
      <c r="M94" s="106">
        <v>0</v>
      </c>
      <c r="N94" s="106">
        <v>-3</v>
      </c>
      <c r="O94" s="106">
        <v>5</v>
      </c>
      <c r="P94" s="106">
        <v>0</v>
      </c>
      <c r="Q94" s="106">
        <v>-3</v>
      </c>
      <c r="R94" s="106">
        <v>0</v>
      </c>
      <c r="S94" s="106">
        <v>-3</v>
      </c>
      <c r="T94" s="106">
        <v>-1</v>
      </c>
      <c r="U94" s="106"/>
      <c r="V94" s="106"/>
    </row>
    <row r="95" spans="1:22">
      <c r="A95" s="108" t="s">
        <v>129</v>
      </c>
      <c r="B95" s="109">
        <v>-5</v>
      </c>
      <c r="C95" s="106">
        <v>0</v>
      </c>
      <c r="D95" s="106">
        <v>0</v>
      </c>
      <c r="E95" s="106">
        <v>0</v>
      </c>
      <c r="F95" s="106">
        <v>0</v>
      </c>
      <c r="G95" s="106">
        <v>0</v>
      </c>
      <c r="H95" s="106">
        <v>0</v>
      </c>
      <c r="I95" s="106">
        <v>0</v>
      </c>
      <c r="J95" s="106">
        <v>0</v>
      </c>
      <c r="K95" s="106">
        <v>0</v>
      </c>
      <c r="L95" s="106">
        <v>0</v>
      </c>
      <c r="M95" s="106">
        <v>-2</v>
      </c>
      <c r="N95" s="106">
        <v>-2</v>
      </c>
      <c r="O95" s="106">
        <v>0</v>
      </c>
      <c r="P95" s="106">
        <v>0</v>
      </c>
      <c r="Q95" s="106">
        <v>-3</v>
      </c>
      <c r="R95" s="106">
        <v>0</v>
      </c>
      <c r="S95" s="106">
        <v>-3</v>
      </c>
      <c r="T95" s="106">
        <v>-5</v>
      </c>
      <c r="U95" s="106"/>
      <c r="V95" s="106"/>
    </row>
    <row r="96" spans="1:22">
      <c r="A96" s="108" t="s">
        <v>183</v>
      </c>
      <c r="B96" s="109">
        <v>-2</v>
      </c>
      <c r="C96" s="106">
        <v>0</v>
      </c>
      <c r="D96" s="106">
        <v>0</v>
      </c>
      <c r="E96" s="106">
        <v>0</v>
      </c>
      <c r="F96" s="106">
        <v>0</v>
      </c>
      <c r="G96" s="106">
        <v>0</v>
      </c>
      <c r="H96" s="106">
        <v>0</v>
      </c>
      <c r="I96" s="106">
        <v>0</v>
      </c>
      <c r="J96" s="106">
        <v>5</v>
      </c>
      <c r="K96" s="106">
        <v>0</v>
      </c>
      <c r="L96" s="106">
        <v>-2</v>
      </c>
      <c r="M96" s="106">
        <v>0</v>
      </c>
      <c r="N96" s="106">
        <v>3</v>
      </c>
      <c r="O96" s="106">
        <v>-5</v>
      </c>
      <c r="P96" s="106">
        <v>-4</v>
      </c>
      <c r="Q96" s="106">
        <v>0</v>
      </c>
      <c r="R96" s="106">
        <v>0</v>
      </c>
      <c r="S96" s="106">
        <v>-4</v>
      </c>
      <c r="T96" s="106">
        <v>-6</v>
      </c>
      <c r="U96" s="106"/>
      <c r="V96" s="106"/>
    </row>
    <row r="97" spans="1:22">
      <c r="A97" s="107" t="s">
        <v>99</v>
      </c>
      <c r="B97" s="109">
        <v>16</v>
      </c>
      <c r="C97" s="106">
        <v>0</v>
      </c>
      <c r="D97" s="106">
        <v>-0.5</v>
      </c>
      <c r="E97" s="106">
        <v>-0.5</v>
      </c>
      <c r="F97" s="106">
        <v>0</v>
      </c>
      <c r="G97" s="106">
        <v>5</v>
      </c>
      <c r="H97" s="106">
        <v>5</v>
      </c>
      <c r="I97" s="106">
        <v>-5</v>
      </c>
      <c r="J97" s="106">
        <v>0</v>
      </c>
      <c r="K97" s="106">
        <v>0</v>
      </c>
      <c r="L97" s="106">
        <v>0</v>
      </c>
      <c r="M97" s="106">
        <v>0</v>
      </c>
      <c r="N97" s="106">
        <v>-5</v>
      </c>
      <c r="O97" s="106">
        <v>0</v>
      </c>
      <c r="P97" s="106">
        <v>0</v>
      </c>
      <c r="Q97" s="106">
        <v>-3</v>
      </c>
      <c r="R97" s="106">
        <v>0</v>
      </c>
      <c r="S97" s="106">
        <v>-3</v>
      </c>
      <c r="T97" s="106">
        <v>-23</v>
      </c>
      <c r="U97" s="106"/>
      <c r="V97" s="106"/>
    </row>
    <row r="98" spans="1:22">
      <c r="A98" s="107" t="s">
        <v>105</v>
      </c>
      <c r="B98" s="109">
        <v>32</v>
      </c>
      <c r="C98" s="106">
        <v>0</v>
      </c>
      <c r="D98" s="106">
        <v>0</v>
      </c>
      <c r="E98" s="106">
        <v>0</v>
      </c>
      <c r="F98" s="106">
        <v>0</v>
      </c>
      <c r="G98" s="106">
        <v>0</v>
      </c>
      <c r="H98" s="106">
        <v>0</v>
      </c>
      <c r="I98" s="106">
        <v>-10</v>
      </c>
      <c r="J98" s="106">
        <v>-5</v>
      </c>
      <c r="K98" s="106">
        <v>-10</v>
      </c>
      <c r="L98" s="106">
        <v>-5</v>
      </c>
      <c r="M98" s="106">
        <v>-3</v>
      </c>
      <c r="N98" s="106">
        <v>-33</v>
      </c>
      <c r="O98" s="106">
        <v>0</v>
      </c>
      <c r="P98" s="106">
        <v>0</v>
      </c>
      <c r="Q98" s="106">
        <v>0</v>
      </c>
      <c r="R98" s="106">
        <v>0</v>
      </c>
      <c r="S98" s="106">
        <v>0</v>
      </c>
      <c r="T98" s="106">
        <v>-33</v>
      </c>
      <c r="U98" s="106"/>
      <c r="V98" s="106"/>
    </row>
    <row r="99" spans="1:22">
      <c r="A99" s="108" t="s">
        <v>233</v>
      </c>
      <c r="B99" s="109">
        <v>-71</v>
      </c>
      <c r="C99" s="106">
        <v>0</v>
      </c>
      <c r="D99" s="106">
        <v>0</v>
      </c>
      <c r="E99" s="106">
        <v>0</v>
      </c>
      <c r="F99" s="106">
        <v>30</v>
      </c>
      <c r="G99" s="106">
        <v>10</v>
      </c>
      <c r="H99" s="106">
        <v>40</v>
      </c>
      <c r="I99" s="106">
        <v>0</v>
      </c>
      <c r="J99" s="106">
        <v>0</v>
      </c>
      <c r="K99" s="106">
        <v>10</v>
      </c>
      <c r="L99" s="106">
        <v>5</v>
      </c>
      <c r="M99" s="106">
        <v>3</v>
      </c>
      <c r="N99" s="106">
        <v>18</v>
      </c>
      <c r="O99" s="106">
        <v>0</v>
      </c>
      <c r="P99" s="106">
        <v>0</v>
      </c>
      <c r="Q99" s="106">
        <v>0</v>
      </c>
      <c r="R99" s="106">
        <v>-2</v>
      </c>
      <c r="S99" s="106">
        <v>-2</v>
      </c>
      <c r="T99" s="106">
        <v>56</v>
      </c>
      <c r="U99" s="106"/>
      <c r="V99" s="106"/>
    </row>
    <row r="100" spans="1:22">
      <c r="A100" s="107" t="s">
        <v>135</v>
      </c>
      <c r="B100" s="109">
        <v>-4</v>
      </c>
      <c r="C100" s="106">
        <v>0</v>
      </c>
      <c r="D100" s="106">
        <v>0</v>
      </c>
      <c r="E100" s="106">
        <v>0</v>
      </c>
      <c r="F100" s="106">
        <v>0</v>
      </c>
      <c r="G100" s="106">
        <v>5</v>
      </c>
      <c r="H100" s="106">
        <v>5</v>
      </c>
      <c r="I100" s="106">
        <v>-5</v>
      </c>
      <c r="J100" s="106">
        <v>5</v>
      </c>
      <c r="K100" s="106">
        <v>-5</v>
      </c>
      <c r="L100" s="106">
        <v>-3</v>
      </c>
      <c r="M100" s="106">
        <v>-5</v>
      </c>
      <c r="N100" s="106">
        <v>-13</v>
      </c>
      <c r="O100" s="106">
        <v>0</v>
      </c>
      <c r="P100" s="106">
        <v>0</v>
      </c>
      <c r="Q100" s="106">
        <v>-3</v>
      </c>
      <c r="R100" s="106">
        <v>-2</v>
      </c>
      <c r="S100" s="106">
        <v>-3</v>
      </c>
      <c r="T100" s="106">
        <v>-11</v>
      </c>
      <c r="U100" s="106"/>
      <c r="V100" s="106"/>
    </row>
    <row r="101" spans="1:22">
      <c r="A101" s="108" t="s">
        <v>67</v>
      </c>
      <c r="B101" s="109">
        <v>37</v>
      </c>
      <c r="C101" s="106">
        <v>0</v>
      </c>
      <c r="D101" s="106">
        <v>-0.5</v>
      </c>
      <c r="E101" s="106">
        <v>-0.5</v>
      </c>
      <c r="F101" s="106">
        <v>0</v>
      </c>
      <c r="G101" s="106">
        <v>0</v>
      </c>
      <c r="H101" s="106">
        <v>0</v>
      </c>
      <c r="I101" s="106">
        <v>0</v>
      </c>
      <c r="J101" s="106">
        <v>0</v>
      </c>
      <c r="K101" s="106">
        <v>0</v>
      </c>
      <c r="L101" s="106">
        <v>-5</v>
      </c>
      <c r="M101" s="106">
        <v>0</v>
      </c>
      <c r="N101" s="106">
        <v>-5</v>
      </c>
      <c r="O101" s="106">
        <v>0</v>
      </c>
      <c r="P101" s="106">
        <v>0</v>
      </c>
      <c r="Q101" s="106">
        <v>-3</v>
      </c>
      <c r="R101" s="106">
        <v>-3</v>
      </c>
      <c r="S101" s="106">
        <v>-6</v>
      </c>
      <c r="T101" s="106">
        <v>-31</v>
      </c>
      <c r="U101" s="106"/>
      <c r="V101" s="106"/>
    </row>
    <row r="102" spans="1:22">
      <c r="A102" s="106" t="s">
        <v>217</v>
      </c>
      <c r="B102" s="109">
        <v>6</v>
      </c>
      <c r="C102" s="106">
        <v>0</v>
      </c>
      <c r="D102" s="106">
        <v>0</v>
      </c>
      <c r="E102" s="106">
        <v>0</v>
      </c>
      <c r="F102" s="106">
        <v>0</v>
      </c>
      <c r="G102" s="106">
        <v>0</v>
      </c>
      <c r="H102" s="106">
        <v>0</v>
      </c>
      <c r="I102" s="106">
        <v>-5</v>
      </c>
      <c r="J102" s="106">
        <v>-5</v>
      </c>
      <c r="K102" s="106">
        <v>-5</v>
      </c>
      <c r="L102" s="106">
        <v>-5</v>
      </c>
      <c r="M102" s="106">
        <v>-2</v>
      </c>
      <c r="N102" s="106">
        <v>-22</v>
      </c>
      <c r="O102" s="106">
        <v>0</v>
      </c>
      <c r="P102" s="106">
        <v>0</v>
      </c>
      <c r="Q102" s="106">
        <v>-3</v>
      </c>
      <c r="R102" s="106">
        <v>-2</v>
      </c>
      <c r="S102" s="106">
        <v>-5</v>
      </c>
      <c r="T102" s="106">
        <v>-27</v>
      </c>
      <c r="U102" s="106"/>
      <c r="V102" s="106"/>
    </row>
    <row r="107" spans="1:22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</row>
    <row r="108" spans="1:22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</row>
    <row r="109" spans="1:22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</row>
    <row r="110" spans="1:22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</row>
    <row r="111" spans="1:22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</row>
    <row r="112" spans="1:22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</row>
    <row r="113" spans="1:20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</row>
    <row r="114" spans="1:20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</row>
    <row r="115" spans="1:20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</row>
    <row r="116" spans="1:20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</row>
    <row r="117" spans="1:20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</row>
    <row r="118" spans="1:20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</row>
    <row r="119" spans="1:20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</row>
    <row r="120" spans="1:20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</row>
    <row r="121" spans="1:20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</row>
    <row r="122" spans="1:20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</row>
    <row r="123" spans="1:20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</row>
    <row r="124" spans="1:20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</row>
    <row r="125" spans="1:20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</row>
    <row r="126" spans="1:20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</row>
    <row r="127" spans="1:20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</row>
    <row r="128" spans="1:20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</row>
    <row r="129" spans="1:20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</row>
    <row r="130" spans="1:20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</row>
    <row r="131" spans="1:20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</row>
    <row r="132" spans="1:20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</row>
    <row r="133" spans="1:20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</row>
    <row r="134" spans="1:20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</row>
    <row r="135" spans="1:20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</row>
    <row r="136" spans="1:20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</row>
    <row r="137" spans="1:20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</row>
    <row r="138" spans="1:20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</row>
    <row r="139" spans="1:20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</row>
    <row r="140" spans="1:20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</row>
    <row r="141" spans="1:20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</row>
    <row r="142" spans="1:20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</row>
    <row r="143" spans="1:20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</row>
    <row r="144" spans="1:20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</row>
    <row r="145" spans="1:20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</row>
    <row r="146" spans="1:20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</row>
    <row r="147" spans="1:20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</row>
    <row r="148" spans="1:20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</row>
    <row r="149" spans="1:20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</row>
    <row r="150" spans="1:20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</row>
    <row r="151" spans="1:20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</row>
    <row r="152" spans="1:20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</row>
    <row r="153" spans="1:20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</row>
    <row r="154" spans="1:20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</row>
    <row r="155" spans="1:20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</row>
    <row r="156" spans="1:20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</row>
    <row r="157" spans="1:20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</row>
    <row r="158" spans="1:20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</row>
    <row r="159" spans="1:20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</row>
    <row r="160" spans="1:20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</row>
    <row r="161" spans="1:20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</row>
    <row r="162" spans="1:20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</row>
    <row r="163" spans="1:20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</row>
    <row r="164" spans="1:20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</row>
    <row r="165" spans="1:20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</row>
    <row r="166" spans="1:20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</row>
    <row r="167" spans="1:20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</row>
    <row r="168" spans="1:20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</row>
    <row r="169" spans="1:20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</row>
    <row r="170" spans="1:20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</row>
    <row r="171" spans="1:20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</row>
    <row r="172" spans="1:20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</row>
    <row r="173" spans="1:20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</row>
    <row r="174" spans="1:20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</row>
    <row r="175" spans="1:20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</row>
    <row r="176" spans="1:20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</row>
    <row r="177" spans="1:20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</row>
    <row r="178" spans="1:20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</row>
    <row r="179" spans="1:20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</row>
    <row r="180" spans="1:20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</row>
    <row r="181" spans="1:20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</row>
    <row r="182" spans="1:20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</row>
    <row r="183" spans="1:20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</row>
    <row r="184" spans="1:20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</row>
    <row r="185" spans="1:20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</row>
    <row r="186" spans="1:20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</row>
    <row r="187" spans="1:20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</row>
    <row r="188" spans="1:20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</row>
    <row r="189" spans="1:20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</row>
    <row r="190" spans="1:20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</row>
    <row r="191" spans="1:20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</row>
    <row r="192" spans="1:20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</row>
    <row r="193" spans="1:20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</row>
    <row r="194" spans="1:20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</row>
    <row r="195" spans="1:20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</row>
    <row r="196" spans="1:20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</row>
    <row r="197" spans="1:20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</row>
    <row r="198" spans="1:20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</row>
    <row r="199" spans="1:20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</row>
    <row r="200" spans="1:20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</row>
    <row r="201" spans="1:20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</row>
    <row r="202" spans="1:20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</row>
    <row r="203" spans="1:20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</row>
    <row r="204" spans="1:20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</row>
    <row r="205" spans="1:20">
      <c r="A205" s="119"/>
      <c r="B205" s="119"/>
      <c r="C205" s="119"/>
      <c r="D205" s="119"/>
      <c r="E205" s="119"/>
      <c r="F205" s="119"/>
      <c r="G205" s="119"/>
      <c r="H205" s="119"/>
      <c r="I205" s="119"/>
      <c r="J205" s="119"/>
      <c r="K205" s="119"/>
      <c r="L205" s="119"/>
      <c r="M205" s="119"/>
      <c r="N205" s="119"/>
      <c r="O205" s="119"/>
      <c r="P205" s="119"/>
      <c r="Q205" s="119"/>
      <c r="R205" s="119"/>
      <c r="S205" s="119"/>
      <c r="T205" s="119"/>
    </row>
    <row r="206" spans="1:20">
      <c r="A206" s="119"/>
      <c r="B206" s="119"/>
      <c r="C206" s="119"/>
      <c r="D206" s="119"/>
      <c r="E206" s="119"/>
      <c r="F206" s="119"/>
      <c r="G206" s="119"/>
      <c r="H206" s="119"/>
      <c r="I206" s="119"/>
      <c r="J206" s="119"/>
      <c r="K206" s="119"/>
      <c r="L206" s="119"/>
      <c r="M206" s="119"/>
      <c r="N206" s="119"/>
      <c r="O206" s="119"/>
      <c r="P206" s="119"/>
      <c r="Q206" s="119"/>
      <c r="R206" s="119"/>
      <c r="S206" s="119"/>
      <c r="T206" s="119"/>
    </row>
  </sheetData>
  <sortState ref="A3:T102">
    <sortCondition ref="A3"/>
  </sortState>
  <mergeCells count="4">
    <mergeCell ref="C1:E1"/>
    <mergeCell ref="F1:H1"/>
    <mergeCell ref="I1:N1"/>
    <mergeCell ref="P1: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4"/>
  <sheetViews>
    <sheetView topLeftCell="A13" zoomScale="85" zoomScaleNormal="85" workbookViewId="0"/>
  </sheetViews>
  <sheetFormatPr defaultRowHeight="15"/>
  <cols>
    <col min="1" max="1" width="20.28515625" bestFit="1" customWidth="1"/>
    <col min="2" max="2" width="22.42578125" customWidth="1"/>
    <col min="4" max="4" width="67.7109375" bestFit="1" customWidth="1"/>
    <col min="6" max="6" width="11.85546875" bestFit="1" customWidth="1"/>
  </cols>
  <sheetData>
    <row r="1" spans="1:7">
      <c r="A1" s="23" t="s">
        <v>235</v>
      </c>
      <c r="B1" s="24"/>
      <c r="C1" s="25"/>
      <c r="D1" s="25"/>
      <c r="E1" s="25"/>
      <c r="F1" s="25"/>
      <c r="G1" s="25"/>
    </row>
    <row r="2" spans="1:7">
      <c r="A2" s="25"/>
      <c r="B2" s="24"/>
      <c r="C2" s="25"/>
      <c r="D2" s="25"/>
      <c r="E2" s="25"/>
      <c r="F2" s="25"/>
      <c r="G2" s="25"/>
    </row>
    <row r="3" spans="1:7">
      <c r="A3" s="25"/>
      <c r="B3" s="24" t="s">
        <v>299</v>
      </c>
      <c r="C3" s="25"/>
      <c r="D3" s="25"/>
      <c r="E3" s="25"/>
      <c r="F3" s="25"/>
      <c r="G3" s="25"/>
    </row>
    <row r="4" spans="1:7">
      <c r="A4" s="25"/>
      <c r="B4" s="24"/>
      <c r="C4" s="25"/>
      <c r="D4" s="25"/>
      <c r="E4" s="25"/>
      <c r="F4" s="25"/>
      <c r="G4" s="25"/>
    </row>
    <row r="5" spans="1:7" ht="24">
      <c r="A5" s="26" t="s">
        <v>236</v>
      </c>
      <c r="B5" s="26" t="s">
        <v>7</v>
      </c>
      <c r="C5" s="26"/>
      <c r="D5" s="26" t="s">
        <v>237</v>
      </c>
      <c r="E5" s="26"/>
      <c r="F5" s="26" t="s">
        <v>238</v>
      </c>
      <c r="G5" s="26" t="s">
        <v>239</v>
      </c>
    </row>
    <row r="6" spans="1:7">
      <c r="A6" s="27"/>
      <c r="B6" s="27"/>
      <c r="C6" s="27"/>
      <c r="D6" s="27"/>
      <c r="E6" s="27"/>
      <c r="F6" s="27"/>
      <c r="G6" s="27"/>
    </row>
    <row r="7" spans="1:7">
      <c r="A7" s="27"/>
      <c r="B7" s="27"/>
      <c r="C7" s="27"/>
      <c r="D7" s="27"/>
      <c r="E7" s="27"/>
      <c r="F7" s="27"/>
      <c r="G7" s="27"/>
    </row>
    <row r="8" spans="1:7">
      <c r="A8" s="27"/>
      <c r="B8" s="27"/>
      <c r="C8" s="27"/>
      <c r="D8" s="27"/>
      <c r="E8" s="27"/>
      <c r="F8" s="27"/>
      <c r="G8" s="27"/>
    </row>
    <row r="9" spans="1:7">
      <c r="A9" s="25"/>
      <c r="B9" s="24"/>
      <c r="C9" s="25"/>
      <c r="D9" s="25" t="s">
        <v>240</v>
      </c>
      <c r="E9" s="28" t="s">
        <v>241</v>
      </c>
      <c r="F9" s="25"/>
      <c r="G9" s="25"/>
    </row>
    <row r="10" spans="1:7">
      <c r="A10" s="29" t="s">
        <v>242</v>
      </c>
      <c r="B10" s="29" t="s">
        <v>2</v>
      </c>
      <c r="C10" s="30"/>
      <c r="D10" s="29" t="s">
        <v>243</v>
      </c>
      <c r="E10" s="30"/>
      <c r="F10" s="30"/>
      <c r="G10" s="29" t="s">
        <v>244</v>
      </c>
    </row>
    <row r="11" spans="1:7">
      <c r="A11" s="25" t="s">
        <v>245</v>
      </c>
      <c r="B11" s="31" t="s">
        <v>13</v>
      </c>
      <c r="C11" s="25"/>
      <c r="D11" s="25" t="s">
        <v>246</v>
      </c>
      <c r="E11" s="32" t="s">
        <v>247</v>
      </c>
      <c r="F11" s="32" t="s">
        <v>248</v>
      </c>
      <c r="G11" s="25"/>
    </row>
    <row r="12" spans="1:7">
      <c r="A12" s="25" t="s">
        <v>249</v>
      </c>
      <c r="B12" s="31" t="s">
        <v>14</v>
      </c>
      <c r="C12" s="25"/>
      <c r="D12" s="25" t="s">
        <v>250</v>
      </c>
      <c r="E12" s="32" t="s">
        <v>247</v>
      </c>
      <c r="F12" s="25" t="s">
        <v>251</v>
      </c>
      <c r="G12" s="32" t="s">
        <v>248</v>
      </c>
    </row>
    <row r="13" spans="1:7">
      <c r="A13" s="25" t="s">
        <v>252</v>
      </c>
      <c r="B13" s="31" t="s">
        <v>15</v>
      </c>
      <c r="C13" s="25"/>
      <c r="D13" s="25" t="s">
        <v>253</v>
      </c>
      <c r="E13" s="25" t="s">
        <v>254</v>
      </c>
      <c r="F13" s="25"/>
      <c r="G13" s="25"/>
    </row>
    <row r="14" spans="1:7">
      <c r="A14" s="25"/>
      <c r="B14" s="24"/>
      <c r="C14" s="25"/>
      <c r="D14" s="25"/>
      <c r="E14" s="25"/>
      <c r="F14" s="25"/>
      <c r="G14" s="25"/>
    </row>
    <row r="15" spans="1:7">
      <c r="A15" s="25"/>
      <c r="B15" s="24"/>
      <c r="C15" s="25"/>
      <c r="D15" s="25"/>
      <c r="E15" s="25"/>
      <c r="F15" s="25"/>
      <c r="G15" s="25"/>
    </row>
    <row r="16" spans="1:7" ht="36">
      <c r="A16" s="33" t="s">
        <v>255</v>
      </c>
      <c r="B16" s="34" t="s">
        <v>256</v>
      </c>
      <c r="C16" s="33"/>
      <c r="D16" s="33" t="s">
        <v>257</v>
      </c>
      <c r="E16" s="33"/>
      <c r="F16" s="33"/>
      <c r="G16" s="34" t="s">
        <v>258</v>
      </c>
    </row>
    <row r="17" spans="1:7">
      <c r="A17" s="25" t="s">
        <v>245</v>
      </c>
      <c r="B17" s="31" t="s">
        <v>16</v>
      </c>
      <c r="C17" s="25"/>
      <c r="D17" s="25" t="s">
        <v>259</v>
      </c>
      <c r="E17" s="25" t="s">
        <v>260</v>
      </c>
      <c r="F17" s="25" t="s">
        <v>261</v>
      </c>
      <c r="G17" s="25" t="s">
        <v>262</v>
      </c>
    </row>
    <row r="18" spans="1:7">
      <c r="A18" s="25" t="s">
        <v>249</v>
      </c>
      <c r="B18" s="31" t="s">
        <v>17</v>
      </c>
      <c r="C18" s="25"/>
      <c r="D18" s="25" t="s">
        <v>263</v>
      </c>
      <c r="E18" s="25" t="s">
        <v>260</v>
      </c>
      <c r="F18" s="25" t="s">
        <v>264</v>
      </c>
      <c r="G18" s="25" t="s">
        <v>265</v>
      </c>
    </row>
    <row r="19" spans="1:7">
      <c r="A19" s="25" t="s">
        <v>252</v>
      </c>
      <c r="B19" s="35" t="s">
        <v>18</v>
      </c>
      <c r="C19" s="25"/>
      <c r="D19" s="25" t="s">
        <v>266</v>
      </c>
      <c r="E19" s="25"/>
      <c r="F19" s="25"/>
      <c r="G19" s="25"/>
    </row>
    <row r="20" spans="1:7">
      <c r="A20" s="25"/>
      <c r="B20" s="24"/>
      <c r="C20" s="25"/>
      <c r="D20" s="25"/>
      <c r="E20" s="25"/>
      <c r="F20" s="25"/>
      <c r="G20" s="25"/>
    </row>
    <row r="21" spans="1:7">
      <c r="A21" s="25"/>
      <c r="B21" s="24"/>
      <c r="C21" s="25"/>
      <c r="D21" s="25"/>
      <c r="E21" s="25"/>
      <c r="F21" s="25"/>
      <c r="G21" s="25"/>
    </row>
    <row r="22" spans="1:7" ht="36">
      <c r="A22" s="36" t="s">
        <v>267</v>
      </c>
      <c r="B22" s="36" t="s">
        <v>4</v>
      </c>
      <c r="C22" s="37"/>
      <c r="D22" s="36" t="s">
        <v>268</v>
      </c>
      <c r="E22" s="37"/>
      <c r="F22" s="37"/>
      <c r="G22" s="38" t="s">
        <v>258</v>
      </c>
    </row>
    <row r="23" spans="1:7">
      <c r="A23" s="25" t="s">
        <v>245</v>
      </c>
      <c r="B23" s="31" t="s">
        <v>19</v>
      </c>
      <c r="C23" s="25"/>
      <c r="D23" s="25" t="s">
        <v>269</v>
      </c>
      <c r="E23" s="25" t="s">
        <v>260</v>
      </c>
      <c r="F23" s="25" t="s">
        <v>264</v>
      </c>
      <c r="G23" s="25" t="s">
        <v>265</v>
      </c>
    </row>
    <row r="24" spans="1:7">
      <c r="A24" s="25" t="s">
        <v>249</v>
      </c>
      <c r="B24" s="31" t="s">
        <v>20</v>
      </c>
      <c r="C24" s="25"/>
      <c r="D24" s="25" t="s">
        <v>270</v>
      </c>
      <c r="E24" s="25" t="s">
        <v>260</v>
      </c>
      <c r="F24" s="25" t="s">
        <v>264</v>
      </c>
      <c r="G24" s="25" t="s">
        <v>265</v>
      </c>
    </row>
    <row r="25" spans="1:7">
      <c r="A25" s="25" t="s">
        <v>252</v>
      </c>
      <c r="B25" s="31" t="s">
        <v>21</v>
      </c>
      <c r="C25" s="25"/>
      <c r="D25" s="25" t="s">
        <v>271</v>
      </c>
      <c r="E25" s="25" t="s">
        <v>260</v>
      </c>
      <c r="F25" s="25" t="s">
        <v>264</v>
      </c>
      <c r="G25" s="25" t="s">
        <v>265</v>
      </c>
    </row>
    <row r="26" spans="1:7">
      <c r="A26" s="25" t="s">
        <v>272</v>
      </c>
      <c r="B26" s="31" t="s">
        <v>22</v>
      </c>
      <c r="C26" s="25"/>
      <c r="D26" s="25" t="s">
        <v>273</v>
      </c>
      <c r="E26" s="25" t="s">
        <v>260</v>
      </c>
      <c r="F26" s="25" t="s">
        <v>274</v>
      </c>
      <c r="G26" s="25" t="s">
        <v>275</v>
      </c>
    </row>
    <row r="27" spans="1:7">
      <c r="A27" s="25" t="s">
        <v>276</v>
      </c>
      <c r="B27" s="39" t="s">
        <v>23</v>
      </c>
      <c r="C27" s="25"/>
      <c r="D27" s="40" t="s">
        <v>277</v>
      </c>
      <c r="E27" s="25" t="s">
        <v>260</v>
      </c>
      <c r="F27" s="25" t="s">
        <v>274</v>
      </c>
      <c r="G27" s="25" t="s">
        <v>275</v>
      </c>
    </row>
    <row r="28" spans="1:7">
      <c r="A28" s="25" t="s">
        <v>278</v>
      </c>
      <c r="B28" s="31" t="s">
        <v>18</v>
      </c>
      <c r="C28" s="25"/>
      <c r="D28" s="25" t="s">
        <v>279</v>
      </c>
      <c r="E28" s="25"/>
      <c r="F28" s="25"/>
      <c r="G28" s="25"/>
    </row>
    <row r="29" spans="1:7">
      <c r="A29" s="25"/>
      <c r="B29" s="24"/>
      <c r="C29" s="25"/>
      <c r="D29" s="25"/>
      <c r="E29" s="25"/>
      <c r="F29" s="25"/>
      <c r="G29" s="25"/>
    </row>
    <row r="30" spans="1:7" ht="36">
      <c r="A30" s="41" t="s">
        <v>280</v>
      </c>
      <c r="B30" s="41" t="s">
        <v>5</v>
      </c>
      <c r="C30" s="41"/>
      <c r="D30" s="41" t="s">
        <v>281</v>
      </c>
      <c r="E30" s="42"/>
      <c r="F30" s="42"/>
      <c r="G30" s="43" t="s">
        <v>282</v>
      </c>
    </row>
    <row r="31" spans="1:7">
      <c r="A31" s="25"/>
      <c r="B31" s="24"/>
      <c r="C31" s="25"/>
      <c r="D31" s="25"/>
      <c r="E31" s="44" t="s">
        <v>283</v>
      </c>
      <c r="F31" s="25"/>
      <c r="G31" s="25"/>
    </row>
    <row r="32" spans="1:7">
      <c r="A32" s="25"/>
      <c r="B32" s="24"/>
      <c r="C32" s="25"/>
      <c r="D32" s="25"/>
      <c r="E32" s="35" t="s">
        <v>284</v>
      </c>
      <c r="F32" s="25"/>
      <c r="G32" s="25"/>
    </row>
    <row r="33" spans="1:7">
      <c r="A33" s="25"/>
      <c r="B33" s="24"/>
      <c r="C33" s="25"/>
      <c r="D33" s="25"/>
      <c r="E33" s="25"/>
      <c r="F33" s="25"/>
      <c r="G33" s="25"/>
    </row>
    <row r="34" spans="1:7" ht="36">
      <c r="A34" s="45" t="s">
        <v>285</v>
      </c>
      <c r="B34" s="45" t="s">
        <v>6</v>
      </c>
      <c r="C34" s="45"/>
      <c r="D34" s="45" t="s">
        <v>286</v>
      </c>
      <c r="E34" s="45"/>
      <c r="F34" s="45"/>
      <c r="G34" s="46" t="s">
        <v>282</v>
      </c>
    </row>
    <row r="35" spans="1:7">
      <c r="A35" s="25" t="s">
        <v>245</v>
      </c>
      <c r="B35" s="31" t="s">
        <v>24</v>
      </c>
      <c r="C35" s="25"/>
      <c r="D35" s="25" t="s">
        <v>287</v>
      </c>
      <c r="E35" s="25" t="s">
        <v>247</v>
      </c>
      <c r="F35" s="25" t="s">
        <v>288</v>
      </c>
      <c r="G35" s="25"/>
    </row>
    <row r="36" spans="1:7">
      <c r="A36" s="25" t="s">
        <v>249</v>
      </c>
      <c r="B36" s="31" t="s">
        <v>25</v>
      </c>
      <c r="C36" s="25"/>
      <c r="D36" s="25" t="s">
        <v>289</v>
      </c>
      <c r="E36" s="25" t="s">
        <v>247</v>
      </c>
      <c r="F36" s="25" t="s">
        <v>290</v>
      </c>
      <c r="G36" s="25"/>
    </row>
    <row r="37" spans="1:7">
      <c r="A37" s="25" t="s">
        <v>252</v>
      </c>
      <c r="B37" s="31" t="s">
        <v>26</v>
      </c>
      <c r="C37" s="25"/>
      <c r="D37" s="25" t="s">
        <v>291</v>
      </c>
      <c r="E37" s="25" t="s">
        <v>247</v>
      </c>
      <c r="F37" s="25" t="s">
        <v>292</v>
      </c>
      <c r="G37" s="25" t="s">
        <v>293</v>
      </c>
    </row>
    <row r="38" spans="1:7">
      <c r="A38" s="25" t="s">
        <v>272</v>
      </c>
      <c r="B38" s="31" t="s">
        <v>18</v>
      </c>
      <c r="C38" s="25"/>
      <c r="D38" s="25" t="s">
        <v>294</v>
      </c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4"/>
      <c r="C40" s="25"/>
      <c r="D40" s="25"/>
      <c r="E40" s="25"/>
      <c r="F40" s="25"/>
      <c r="G40" s="25"/>
    </row>
    <row r="41" spans="1:7">
      <c r="A41" s="28"/>
      <c r="B41" s="47" t="s">
        <v>8</v>
      </c>
      <c r="C41" s="28"/>
      <c r="D41" s="28" t="s">
        <v>295</v>
      </c>
      <c r="E41" s="25" t="s">
        <v>296</v>
      </c>
      <c r="F41" s="25"/>
      <c r="G41" s="25"/>
    </row>
    <row r="42" spans="1:7">
      <c r="A42" s="25"/>
      <c r="B42" s="24"/>
      <c r="C42" s="25"/>
      <c r="D42" s="25"/>
      <c r="E42" s="25" t="s">
        <v>297</v>
      </c>
      <c r="F42" s="25"/>
      <c r="G42" s="25"/>
    </row>
    <row r="43" spans="1:7">
      <c r="A43" s="25"/>
      <c r="B43" s="24"/>
      <c r="C43" s="25"/>
      <c r="D43" s="25"/>
      <c r="E43" s="25"/>
      <c r="F43" s="25"/>
      <c r="G43" s="25"/>
    </row>
    <row r="44" spans="1:7">
      <c r="A44" s="28"/>
      <c r="B44" s="48" t="s">
        <v>9</v>
      </c>
      <c r="C44" s="28"/>
      <c r="D44" s="28" t="s">
        <v>298</v>
      </c>
      <c r="E44" s="25"/>
      <c r="F44" s="25"/>
      <c r="G44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Rebríček samospráv</vt:lpstr>
      <vt:lpstr>Rebríček VÚC</vt:lpstr>
      <vt:lpstr>Strany</vt:lpstr>
      <vt:lpstr>Skore a poradie 2. vs 3. kolo</vt:lpstr>
      <vt:lpstr>Indikátory 2. vs 3. kolo </vt:lpstr>
      <vt:lpstr>Metodológia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slavka</dc:creator>
  <cp:lastModifiedBy>slavka</cp:lastModifiedBy>
  <dcterms:created xsi:type="dcterms:W3CDTF">2012-09-05T11:42:44Z</dcterms:created>
  <dcterms:modified xsi:type="dcterms:W3CDTF">2012-09-13T12:59:54Z</dcterms:modified>
</cp:coreProperties>
</file>